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oplocení K..." sheetId="2" r:id="rId2"/>
    <sheet name="SO 02 - Demolice prádelny..." sheetId="3" r:id="rId3"/>
    <sheet name="PS 01 - Oprava oplocení" sheetId="4" r:id="rId4"/>
    <sheet name="PS 02 - Demolice dřevěnéh..." sheetId="5" r:id="rId5"/>
    <sheet name="PS 03 - Demolice cihelnéh..." sheetId="6" r:id="rId6"/>
    <sheet name="PS 04 - Demolice skleníku" sheetId="7" r:id="rId7"/>
    <sheet name="PS 05 - Demolice dřevěnéh..." sheetId="8" r:id="rId8"/>
    <sheet name="PS 06 - Demolice dřevěnéh..." sheetId="9" r:id="rId9"/>
    <sheet name="PS 07 - Demolice dřevěnéh..." sheetId="10" r:id="rId10"/>
    <sheet name="PS 08 - VRN" sheetId="11" r:id="rId11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'SO 01 - Oprava oplocení K...'!$C$125:$K$208</definedName>
    <definedName name="_xlnm.Print_Area" localSheetId="1">'SO 01 - Oprava oplocení K...'!$C$4:$J$76,'SO 01 - Oprava oplocení K...'!$C$82:$J$107,'SO 01 - Oprava oplocení K...'!$C$113:$J$208</definedName>
    <definedName name="_xlnm.Print_Titles" localSheetId="1">'SO 01 - Oprava oplocení K...'!$125:$125</definedName>
    <definedName name="_xlnm._FilterDatabase" localSheetId="2" hidden="1">'SO 02 - Demolice prádelny...'!$C$124:$K$177</definedName>
    <definedName name="_xlnm.Print_Area" localSheetId="2">'SO 02 - Demolice prádelny...'!$C$4:$J$76,'SO 02 - Demolice prádelny...'!$C$82:$J$106,'SO 02 - Demolice prádelny...'!$C$112:$J$177</definedName>
    <definedName name="_xlnm.Print_Titles" localSheetId="2">'SO 02 - Demolice prádelny...'!$124:$124</definedName>
    <definedName name="_xlnm._FilterDatabase" localSheetId="3" hidden="1">'PS 01 - Oprava oplocení'!$C$124:$K$180</definedName>
    <definedName name="_xlnm.Print_Area" localSheetId="3">'PS 01 - Oprava oplocení'!$C$4:$J$76,'PS 01 - Oprava oplocení'!$C$82:$J$104,'PS 01 - Oprava oplocení'!$C$110:$J$180</definedName>
    <definedName name="_xlnm.Print_Titles" localSheetId="3">'PS 01 - Oprava oplocení'!$124:$124</definedName>
    <definedName name="_xlnm._FilterDatabase" localSheetId="4" hidden="1">'PS 02 - Demolice dřevěnéh...'!$C$126:$K$174</definedName>
    <definedName name="_xlnm.Print_Area" localSheetId="4">'PS 02 - Demolice dřevěnéh...'!$C$4:$J$76,'PS 02 - Demolice dřevěnéh...'!$C$82:$J$106,'PS 02 - Demolice dřevěnéh...'!$C$112:$J$174</definedName>
    <definedName name="_xlnm.Print_Titles" localSheetId="4">'PS 02 - Demolice dřevěnéh...'!$126:$126</definedName>
    <definedName name="_xlnm._FilterDatabase" localSheetId="5" hidden="1">'PS 03 - Demolice cihelnéh...'!$C$124:$K$163</definedName>
    <definedName name="_xlnm.Print_Area" localSheetId="5">'PS 03 - Demolice cihelnéh...'!$C$4:$J$76,'PS 03 - Demolice cihelnéh...'!$C$82:$J$104,'PS 03 - Demolice cihelnéh...'!$C$110:$J$163</definedName>
    <definedName name="_xlnm.Print_Titles" localSheetId="5">'PS 03 - Demolice cihelnéh...'!$124:$124</definedName>
    <definedName name="_xlnm._FilterDatabase" localSheetId="6" hidden="1">'PS 04 - Demolice skleníku'!$C$125:$K$174</definedName>
    <definedName name="_xlnm.Print_Area" localSheetId="6">'PS 04 - Demolice skleníku'!$C$4:$J$76,'PS 04 - Demolice skleníku'!$C$82:$J$105,'PS 04 - Demolice skleníku'!$C$111:$J$174</definedName>
    <definedName name="_xlnm.Print_Titles" localSheetId="6">'PS 04 - Demolice skleníku'!$125:$125</definedName>
    <definedName name="_xlnm._FilterDatabase" localSheetId="7" hidden="1">'PS 05 - Demolice dřevěnéh...'!$C$126:$K$176</definedName>
    <definedName name="_xlnm.Print_Area" localSheetId="7">'PS 05 - Demolice dřevěnéh...'!$C$4:$J$76,'PS 05 - Demolice dřevěnéh...'!$C$82:$J$106,'PS 05 - Demolice dřevěnéh...'!$C$112:$J$176</definedName>
    <definedName name="_xlnm.Print_Titles" localSheetId="7">'PS 05 - Demolice dřevěnéh...'!$126:$126</definedName>
    <definedName name="_xlnm._FilterDatabase" localSheetId="8" hidden="1">'PS 06 - Demolice dřevěnéh...'!$C$126:$K$181</definedName>
    <definedName name="_xlnm.Print_Area" localSheetId="8">'PS 06 - Demolice dřevěnéh...'!$C$4:$J$76,'PS 06 - Demolice dřevěnéh...'!$C$82:$J$106,'PS 06 - Demolice dřevěnéh...'!$C$112:$J$181</definedName>
    <definedName name="_xlnm.Print_Titles" localSheetId="8">'PS 06 - Demolice dřevěnéh...'!$126:$126</definedName>
    <definedName name="_xlnm._FilterDatabase" localSheetId="9" hidden="1">'PS 07 - Demolice dřevěnéh...'!$C$127:$K$182</definedName>
    <definedName name="_xlnm.Print_Area" localSheetId="9">'PS 07 - Demolice dřevěnéh...'!$C$4:$J$76,'PS 07 - Demolice dřevěnéh...'!$C$82:$J$107,'PS 07 - Demolice dřevěnéh...'!$C$113:$J$182</definedName>
    <definedName name="_xlnm.Print_Titles" localSheetId="9">'PS 07 - Demolice dřevěnéh...'!$127:$127</definedName>
    <definedName name="_xlnm._FilterDatabase" localSheetId="10" hidden="1">'PS 08 - VRN'!$C$123:$K$135</definedName>
    <definedName name="_xlnm.Print_Area" localSheetId="10">'PS 08 - VRN'!$C$4:$J$76,'PS 08 - VRN'!$C$82:$J$103,'PS 08 - VRN'!$C$109:$J$135</definedName>
    <definedName name="_xlnm.Print_Titles" localSheetId="10">'PS 08 - VRN'!$123:$123</definedName>
  </definedNames>
  <calcPr/>
</workbook>
</file>

<file path=xl/calcChain.xml><?xml version="1.0" encoding="utf-8"?>
<calcChain xmlns="http://schemas.openxmlformats.org/spreadsheetml/2006/main">
  <c i="11" l="1" r="J39"/>
  <c r="J38"/>
  <c i="1" r="AY105"/>
  <c i="11" r="J37"/>
  <c i="1" r="AX105"/>
  <c i="11" r="BI133"/>
  <c r="BH133"/>
  <c r="BF133"/>
  <c r="BE133"/>
  <c r="T133"/>
  <c r="T132"/>
  <c r="R133"/>
  <c r="R132"/>
  <c r="P133"/>
  <c r="P132"/>
  <c r="BI130"/>
  <c r="BH130"/>
  <c r="BF130"/>
  <c r="BE130"/>
  <c r="T130"/>
  <c r="T129"/>
  <c r="R130"/>
  <c r="R129"/>
  <c r="P130"/>
  <c r="P129"/>
  <c r="BI127"/>
  <c r="BH127"/>
  <c r="BF127"/>
  <c r="BE127"/>
  <c r="T127"/>
  <c r="T126"/>
  <c r="T125"/>
  <c r="T124"/>
  <c r="R127"/>
  <c r="R126"/>
  <c r="R125"/>
  <c r="R124"/>
  <c r="P127"/>
  <c r="P126"/>
  <c r="P125"/>
  <c r="P124"/>
  <c i="1" r="AU105"/>
  <c i="11" r="F118"/>
  <c r="E116"/>
  <c r="F91"/>
  <c r="E89"/>
  <c r="J26"/>
  <c r="E26"/>
  <c r="J121"/>
  <c r="J25"/>
  <c r="J23"/>
  <c r="E23"/>
  <c r="J120"/>
  <c r="J22"/>
  <c r="J20"/>
  <c r="E20"/>
  <c r="F121"/>
  <c r="J19"/>
  <c r="J17"/>
  <c r="E17"/>
  <c r="F93"/>
  <c r="J16"/>
  <c r="J14"/>
  <c r="J91"/>
  <c r="E7"/>
  <c r="E112"/>
  <c i="10" r="J39"/>
  <c r="J38"/>
  <c i="1" r="AY104"/>
  <c i="10" r="J37"/>
  <c i="1" r="AX104"/>
  <c i="10" r="BI179"/>
  <c r="BH179"/>
  <c r="BF179"/>
  <c r="BE179"/>
  <c r="T179"/>
  <c r="T178"/>
  <c r="R179"/>
  <c r="R178"/>
  <c r="P179"/>
  <c r="P178"/>
  <c r="BI174"/>
  <c r="BH174"/>
  <c r="BF174"/>
  <c r="BE174"/>
  <c r="T174"/>
  <c r="T173"/>
  <c r="T172"/>
  <c r="R174"/>
  <c r="R173"/>
  <c r="R172"/>
  <c r="P174"/>
  <c r="P173"/>
  <c r="P172"/>
  <c r="BI170"/>
  <c r="BH170"/>
  <c r="BF170"/>
  <c r="BE170"/>
  <c r="T170"/>
  <c r="T169"/>
  <c r="R170"/>
  <c r="R169"/>
  <c r="P170"/>
  <c r="P169"/>
  <c r="BI167"/>
  <c r="BH167"/>
  <c r="BF167"/>
  <c r="BE167"/>
  <c r="T167"/>
  <c r="R167"/>
  <c r="P167"/>
  <c r="BI165"/>
  <c r="BH165"/>
  <c r="BF165"/>
  <c r="BE165"/>
  <c r="T165"/>
  <c r="R165"/>
  <c r="P165"/>
  <c r="BI163"/>
  <c r="BH163"/>
  <c r="BF163"/>
  <c r="BE163"/>
  <c r="T163"/>
  <c r="R163"/>
  <c r="P163"/>
  <c r="BI159"/>
  <c r="BH159"/>
  <c r="BF159"/>
  <c r="BE159"/>
  <c r="T159"/>
  <c r="R159"/>
  <c r="P159"/>
  <c r="BI157"/>
  <c r="BH157"/>
  <c r="BF157"/>
  <c r="BE157"/>
  <c r="T157"/>
  <c r="R157"/>
  <c r="P157"/>
  <c r="BI155"/>
  <c r="BH155"/>
  <c r="BF155"/>
  <c r="BE155"/>
  <c r="T155"/>
  <c r="R155"/>
  <c r="P155"/>
  <c r="BI150"/>
  <c r="BH150"/>
  <c r="BF150"/>
  <c r="BE150"/>
  <c r="T150"/>
  <c r="T149"/>
  <c r="R150"/>
  <c r="R149"/>
  <c r="P150"/>
  <c r="P149"/>
  <c r="BI147"/>
  <c r="BH147"/>
  <c r="BF147"/>
  <c r="BE147"/>
  <c r="T147"/>
  <c r="R147"/>
  <c r="P147"/>
  <c r="BI143"/>
  <c r="BH143"/>
  <c r="BF143"/>
  <c r="BE143"/>
  <c r="T143"/>
  <c r="R143"/>
  <c r="P143"/>
  <c r="BI139"/>
  <c r="BH139"/>
  <c r="BF139"/>
  <c r="BE139"/>
  <c r="T139"/>
  <c r="R139"/>
  <c r="P139"/>
  <c r="BI135"/>
  <c r="BH135"/>
  <c r="BF135"/>
  <c r="BE135"/>
  <c r="T135"/>
  <c r="R135"/>
  <c r="P135"/>
  <c r="BI131"/>
  <c r="BH131"/>
  <c r="BF131"/>
  <c r="BE131"/>
  <c r="T131"/>
  <c r="R131"/>
  <c r="P131"/>
  <c r="F122"/>
  <c r="E120"/>
  <c r="F91"/>
  <c r="E89"/>
  <c r="J26"/>
  <c r="E26"/>
  <c r="J125"/>
  <c r="J25"/>
  <c r="J23"/>
  <c r="E23"/>
  <c r="J124"/>
  <c r="J22"/>
  <c r="J20"/>
  <c r="E20"/>
  <c r="F125"/>
  <c r="J19"/>
  <c r="J17"/>
  <c r="E17"/>
  <c r="F124"/>
  <c r="J16"/>
  <c r="J14"/>
  <c r="J122"/>
  <c r="E7"/>
  <c r="E116"/>
  <c i="9" r="J39"/>
  <c r="J38"/>
  <c i="1" r="AY103"/>
  <c i="9" r="J37"/>
  <c i="1" r="AX103"/>
  <c i="9" r="BI178"/>
  <c r="BH178"/>
  <c r="BF178"/>
  <c r="BE178"/>
  <c r="T178"/>
  <c r="T177"/>
  <c r="T176"/>
  <c r="R178"/>
  <c r="R177"/>
  <c r="R176"/>
  <c r="P178"/>
  <c r="P177"/>
  <c r="P176"/>
  <c r="BI174"/>
  <c r="BH174"/>
  <c r="BF174"/>
  <c r="BE174"/>
  <c r="T174"/>
  <c r="T173"/>
  <c r="R174"/>
  <c r="R173"/>
  <c r="P174"/>
  <c r="P173"/>
  <c r="BI171"/>
  <c r="BH171"/>
  <c r="BF171"/>
  <c r="BE171"/>
  <c r="T171"/>
  <c r="R171"/>
  <c r="P171"/>
  <c r="BI169"/>
  <c r="BH169"/>
  <c r="BF169"/>
  <c r="BE169"/>
  <c r="T169"/>
  <c r="R169"/>
  <c r="P169"/>
  <c r="BI167"/>
  <c r="BH167"/>
  <c r="BF167"/>
  <c r="BE167"/>
  <c r="T167"/>
  <c r="R167"/>
  <c r="P167"/>
  <c r="BI163"/>
  <c r="BH163"/>
  <c r="BF163"/>
  <c r="BE163"/>
  <c r="T163"/>
  <c r="R163"/>
  <c r="P163"/>
  <c r="BI161"/>
  <c r="BH161"/>
  <c r="BF161"/>
  <c r="BE161"/>
  <c r="T161"/>
  <c r="R161"/>
  <c r="P161"/>
  <c r="BI159"/>
  <c r="BH159"/>
  <c r="BF159"/>
  <c r="BE159"/>
  <c r="T159"/>
  <c r="R159"/>
  <c r="P159"/>
  <c r="BI153"/>
  <c r="BH153"/>
  <c r="BF153"/>
  <c r="BE153"/>
  <c r="T153"/>
  <c r="T152"/>
  <c r="R153"/>
  <c r="R152"/>
  <c r="P153"/>
  <c r="P152"/>
  <c r="BI150"/>
  <c r="BH150"/>
  <c r="BF150"/>
  <c r="BE150"/>
  <c r="T150"/>
  <c r="R150"/>
  <c r="P150"/>
  <c r="BI145"/>
  <c r="BH145"/>
  <c r="BF145"/>
  <c r="BE145"/>
  <c r="T145"/>
  <c r="R145"/>
  <c r="P145"/>
  <c r="BI140"/>
  <c r="BH140"/>
  <c r="BF140"/>
  <c r="BE140"/>
  <c r="T140"/>
  <c r="R140"/>
  <c r="P140"/>
  <c r="BI135"/>
  <c r="BH135"/>
  <c r="BF135"/>
  <c r="BE135"/>
  <c r="T135"/>
  <c r="R135"/>
  <c r="P135"/>
  <c r="BI130"/>
  <c r="BH130"/>
  <c r="BF130"/>
  <c r="BE130"/>
  <c r="T130"/>
  <c r="R130"/>
  <c r="P130"/>
  <c r="F121"/>
  <c r="E119"/>
  <c r="F91"/>
  <c r="E89"/>
  <c r="J26"/>
  <c r="E26"/>
  <c r="J124"/>
  <c r="J25"/>
  <c r="J23"/>
  <c r="E23"/>
  <c r="J93"/>
  <c r="J22"/>
  <c r="J20"/>
  <c r="E20"/>
  <c r="F94"/>
  <c r="J19"/>
  <c r="J17"/>
  <c r="E17"/>
  <c r="F123"/>
  <c r="J16"/>
  <c r="J14"/>
  <c r="J121"/>
  <c r="E7"/>
  <c r="E115"/>
  <c i="8" r="J39"/>
  <c r="J38"/>
  <c i="1" r="AY102"/>
  <c i="8" r="J37"/>
  <c i="1" r="AX102"/>
  <c i="8" r="BI173"/>
  <c r="BH173"/>
  <c r="BF173"/>
  <c r="BE173"/>
  <c r="T173"/>
  <c r="T172"/>
  <c r="T171"/>
  <c r="R173"/>
  <c r="R172"/>
  <c r="R171"/>
  <c r="P173"/>
  <c r="P172"/>
  <c r="P171"/>
  <c r="BI169"/>
  <c r="BH169"/>
  <c r="BF169"/>
  <c r="BE169"/>
  <c r="T169"/>
  <c r="T168"/>
  <c r="R169"/>
  <c r="R168"/>
  <c r="P169"/>
  <c r="P168"/>
  <c r="BI166"/>
  <c r="BH166"/>
  <c r="BF166"/>
  <c r="BE166"/>
  <c r="T166"/>
  <c r="R166"/>
  <c r="P166"/>
  <c r="BI164"/>
  <c r="BH164"/>
  <c r="BF164"/>
  <c r="BE164"/>
  <c r="T164"/>
  <c r="R164"/>
  <c r="P164"/>
  <c r="BI162"/>
  <c r="BH162"/>
  <c r="BF162"/>
  <c r="BE162"/>
  <c r="T162"/>
  <c r="R162"/>
  <c r="P162"/>
  <c r="BI158"/>
  <c r="BH158"/>
  <c r="BF158"/>
  <c r="BE158"/>
  <c r="T158"/>
  <c r="R158"/>
  <c r="P158"/>
  <c r="BI156"/>
  <c r="BH156"/>
  <c r="BF156"/>
  <c r="BE156"/>
  <c r="T156"/>
  <c r="R156"/>
  <c r="P156"/>
  <c r="BI154"/>
  <c r="BH154"/>
  <c r="BF154"/>
  <c r="BE154"/>
  <c r="T154"/>
  <c r="R154"/>
  <c r="P154"/>
  <c r="BI149"/>
  <c r="BH149"/>
  <c r="BF149"/>
  <c r="BE149"/>
  <c r="T149"/>
  <c r="T148"/>
  <c r="R149"/>
  <c r="R148"/>
  <c r="P149"/>
  <c r="P148"/>
  <c r="BI146"/>
  <c r="BH146"/>
  <c r="BF146"/>
  <c r="BE146"/>
  <c r="T146"/>
  <c r="R146"/>
  <c r="P146"/>
  <c r="BI142"/>
  <c r="BH142"/>
  <c r="BF142"/>
  <c r="BE142"/>
  <c r="T142"/>
  <c r="R142"/>
  <c r="P142"/>
  <c r="BI138"/>
  <c r="BH138"/>
  <c r="BF138"/>
  <c r="BE138"/>
  <c r="T138"/>
  <c r="R138"/>
  <c r="P138"/>
  <c r="BI134"/>
  <c r="BH134"/>
  <c r="BF134"/>
  <c r="BE134"/>
  <c r="T134"/>
  <c r="R134"/>
  <c r="P134"/>
  <c r="BI130"/>
  <c r="BH130"/>
  <c r="BF130"/>
  <c r="BE130"/>
  <c r="T130"/>
  <c r="R130"/>
  <c r="P130"/>
  <c r="F121"/>
  <c r="E119"/>
  <c r="F91"/>
  <c r="E89"/>
  <c r="J26"/>
  <c r="E26"/>
  <c r="J124"/>
  <c r="J25"/>
  <c r="J23"/>
  <c r="E23"/>
  <c r="J93"/>
  <c r="J22"/>
  <c r="J20"/>
  <c r="E20"/>
  <c r="F124"/>
  <c r="J19"/>
  <c r="J17"/>
  <c r="E17"/>
  <c r="F93"/>
  <c r="J16"/>
  <c r="J14"/>
  <c r="J121"/>
  <c r="E7"/>
  <c r="E115"/>
  <c i="7" r="J39"/>
  <c r="J38"/>
  <c i="1" r="AY101"/>
  <c i="7" r="J37"/>
  <c i="1" r="AX101"/>
  <c i="7" r="BI173"/>
  <c r="BH173"/>
  <c r="BF173"/>
  <c r="BE173"/>
  <c r="T173"/>
  <c r="T172"/>
  <c r="R173"/>
  <c r="R172"/>
  <c r="P173"/>
  <c r="P172"/>
  <c r="BI170"/>
  <c r="BH170"/>
  <c r="BF170"/>
  <c r="BE170"/>
  <c r="T170"/>
  <c r="R170"/>
  <c r="P170"/>
  <c r="BI168"/>
  <c r="BH168"/>
  <c r="BF168"/>
  <c r="BE168"/>
  <c r="T168"/>
  <c r="R168"/>
  <c r="P168"/>
  <c r="BI164"/>
  <c r="BH164"/>
  <c r="BF164"/>
  <c r="BE164"/>
  <c r="T164"/>
  <c r="R164"/>
  <c r="P164"/>
  <c r="BI162"/>
  <c r="BH162"/>
  <c r="BF162"/>
  <c r="BE162"/>
  <c r="T162"/>
  <c r="R162"/>
  <c r="P162"/>
  <c r="BI160"/>
  <c r="BH160"/>
  <c r="BF160"/>
  <c r="BE160"/>
  <c r="T160"/>
  <c r="R160"/>
  <c r="P160"/>
  <c r="BI153"/>
  <c r="BH153"/>
  <c r="BF153"/>
  <c r="BE153"/>
  <c r="T153"/>
  <c r="T152"/>
  <c r="R153"/>
  <c r="R152"/>
  <c r="P153"/>
  <c r="P152"/>
  <c r="BI148"/>
  <c r="BH148"/>
  <c r="BF148"/>
  <c r="BE148"/>
  <c r="T148"/>
  <c r="T147"/>
  <c r="R148"/>
  <c r="R147"/>
  <c r="P148"/>
  <c r="P147"/>
  <c r="BI145"/>
  <c r="BH145"/>
  <c r="BF145"/>
  <c r="BE145"/>
  <c r="T145"/>
  <c r="R145"/>
  <c r="P145"/>
  <c r="BI141"/>
  <c r="BH141"/>
  <c r="BF141"/>
  <c r="BE141"/>
  <c r="T141"/>
  <c r="R141"/>
  <c r="P141"/>
  <c r="BI137"/>
  <c r="BH137"/>
  <c r="BF137"/>
  <c r="BE137"/>
  <c r="T137"/>
  <c r="R137"/>
  <c r="P137"/>
  <c r="BI133"/>
  <c r="BH133"/>
  <c r="BF133"/>
  <c r="BE133"/>
  <c r="T133"/>
  <c r="R133"/>
  <c r="P133"/>
  <c r="BI129"/>
  <c r="BH129"/>
  <c r="BF129"/>
  <c r="BE129"/>
  <c r="T129"/>
  <c r="R129"/>
  <c r="P129"/>
  <c r="F120"/>
  <c r="E118"/>
  <c r="F91"/>
  <c r="E89"/>
  <c r="J26"/>
  <c r="E26"/>
  <c r="J123"/>
  <c r="J25"/>
  <c r="J23"/>
  <c r="E23"/>
  <c r="J122"/>
  <c r="J22"/>
  <c r="J20"/>
  <c r="E20"/>
  <c r="F123"/>
  <c r="J19"/>
  <c r="J17"/>
  <c r="E17"/>
  <c r="F122"/>
  <c r="J16"/>
  <c r="J14"/>
  <c r="J120"/>
  <c r="E7"/>
  <c r="E114"/>
  <c i="6" r="J39"/>
  <c r="J38"/>
  <c i="1" r="AY100"/>
  <c i="6" r="J37"/>
  <c i="1" r="AX100"/>
  <c i="6" r="BI162"/>
  <c r="BH162"/>
  <c r="BF162"/>
  <c r="BE162"/>
  <c r="T162"/>
  <c r="T161"/>
  <c r="R162"/>
  <c r="R161"/>
  <c r="P162"/>
  <c r="P161"/>
  <c r="BI159"/>
  <c r="BH159"/>
  <c r="BF159"/>
  <c r="BE159"/>
  <c r="T159"/>
  <c r="R159"/>
  <c r="P159"/>
  <c r="BI156"/>
  <c r="BH156"/>
  <c r="BF156"/>
  <c r="BE156"/>
  <c r="T156"/>
  <c r="R156"/>
  <c r="P156"/>
  <c r="BI154"/>
  <c r="BH154"/>
  <c r="BF154"/>
  <c r="BE154"/>
  <c r="T154"/>
  <c r="R154"/>
  <c r="P154"/>
  <c r="BI152"/>
  <c r="BH152"/>
  <c r="BF152"/>
  <c r="BE152"/>
  <c r="T152"/>
  <c r="R152"/>
  <c r="P152"/>
  <c r="BI147"/>
  <c r="BH147"/>
  <c r="BF147"/>
  <c r="BE147"/>
  <c r="T147"/>
  <c r="T146"/>
  <c r="R147"/>
  <c r="R146"/>
  <c r="P147"/>
  <c r="P146"/>
  <c r="BI144"/>
  <c r="BH144"/>
  <c r="BF144"/>
  <c r="BE144"/>
  <c r="T144"/>
  <c r="R144"/>
  <c r="P144"/>
  <c r="BI140"/>
  <c r="BH140"/>
  <c r="BF140"/>
  <c r="BE140"/>
  <c r="T140"/>
  <c r="R140"/>
  <c r="P140"/>
  <c r="BI136"/>
  <c r="BH136"/>
  <c r="BF136"/>
  <c r="BE136"/>
  <c r="T136"/>
  <c r="R136"/>
  <c r="P136"/>
  <c r="BI132"/>
  <c r="BH132"/>
  <c r="BF132"/>
  <c r="BE132"/>
  <c r="T132"/>
  <c r="R132"/>
  <c r="P132"/>
  <c r="BI128"/>
  <c r="BH128"/>
  <c r="BF128"/>
  <c r="BE128"/>
  <c r="T128"/>
  <c r="R128"/>
  <c r="P128"/>
  <c r="F119"/>
  <c r="E117"/>
  <c r="F91"/>
  <c r="E89"/>
  <c r="J26"/>
  <c r="E26"/>
  <c r="J122"/>
  <c r="J25"/>
  <c r="J23"/>
  <c r="E23"/>
  <c r="J121"/>
  <c r="J22"/>
  <c r="J20"/>
  <c r="E20"/>
  <c r="F122"/>
  <c r="J19"/>
  <c r="J17"/>
  <c r="E17"/>
  <c r="F121"/>
  <c r="J16"/>
  <c r="J14"/>
  <c r="J119"/>
  <c r="E7"/>
  <c r="E113"/>
  <c i="5" r="J39"/>
  <c r="J38"/>
  <c i="1" r="AY99"/>
  <c i="5" r="J37"/>
  <c i="1" r="AX99"/>
  <c i="5" r="BI171"/>
  <c r="BH171"/>
  <c r="BF171"/>
  <c r="BE171"/>
  <c r="T171"/>
  <c r="T170"/>
  <c r="T169"/>
  <c r="R171"/>
  <c r="R170"/>
  <c r="R169"/>
  <c r="P171"/>
  <c r="P170"/>
  <c r="P169"/>
  <c r="BI167"/>
  <c r="BH167"/>
  <c r="BF167"/>
  <c r="BE167"/>
  <c r="T167"/>
  <c r="T166"/>
  <c r="R167"/>
  <c r="R166"/>
  <c r="P167"/>
  <c r="P166"/>
  <c r="BI164"/>
  <c r="BH164"/>
  <c r="BF164"/>
  <c r="BE164"/>
  <c r="T164"/>
  <c r="R164"/>
  <c r="P164"/>
  <c r="BI162"/>
  <c r="BH162"/>
  <c r="BF162"/>
  <c r="BE162"/>
  <c r="T162"/>
  <c r="R162"/>
  <c r="P162"/>
  <c r="BI158"/>
  <c r="BH158"/>
  <c r="BF158"/>
  <c r="BE158"/>
  <c r="T158"/>
  <c r="R158"/>
  <c r="P158"/>
  <c r="BI156"/>
  <c r="BH156"/>
  <c r="BF156"/>
  <c r="BE156"/>
  <c r="T156"/>
  <c r="R156"/>
  <c r="P156"/>
  <c r="BI154"/>
  <c r="BH154"/>
  <c r="BF154"/>
  <c r="BE154"/>
  <c r="T154"/>
  <c r="R154"/>
  <c r="P154"/>
  <c r="BI149"/>
  <c r="BH149"/>
  <c r="BF149"/>
  <c r="BE149"/>
  <c r="T149"/>
  <c r="T148"/>
  <c r="R149"/>
  <c r="R148"/>
  <c r="P149"/>
  <c r="P148"/>
  <c r="BI146"/>
  <c r="BH146"/>
  <c r="BF146"/>
  <c r="BE146"/>
  <c r="T146"/>
  <c r="R146"/>
  <c r="P146"/>
  <c r="BI142"/>
  <c r="BH142"/>
  <c r="BF142"/>
  <c r="BE142"/>
  <c r="T142"/>
  <c r="R142"/>
  <c r="P142"/>
  <c r="BI138"/>
  <c r="BH138"/>
  <c r="BF138"/>
  <c r="BE138"/>
  <c r="T138"/>
  <c r="R138"/>
  <c r="P138"/>
  <c r="BI134"/>
  <c r="BH134"/>
  <c r="BF134"/>
  <c r="BE134"/>
  <c r="T134"/>
  <c r="R134"/>
  <c r="P134"/>
  <c r="BI130"/>
  <c r="BH130"/>
  <c r="BF130"/>
  <c r="BE130"/>
  <c r="T130"/>
  <c r="R130"/>
  <c r="P130"/>
  <c r="F121"/>
  <c r="E119"/>
  <c r="F91"/>
  <c r="E89"/>
  <c r="J26"/>
  <c r="E26"/>
  <c r="J94"/>
  <c r="J25"/>
  <c r="J23"/>
  <c r="E23"/>
  <c r="J123"/>
  <c r="J22"/>
  <c r="J20"/>
  <c r="E20"/>
  <c r="F124"/>
  <c r="J19"/>
  <c r="J17"/>
  <c r="E17"/>
  <c r="F93"/>
  <c r="J16"/>
  <c r="J14"/>
  <c r="J121"/>
  <c r="E7"/>
  <c r="E115"/>
  <c i="4" r="J39"/>
  <c r="J38"/>
  <c i="1" r="AY98"/>
  <c i="4" r="J37"/>
  <c i="1" r="AX98"/>
  <c i="4" r="BI179"/>
  <c r="BH179"/>
  <c r="BF179"/>
  <c r="BE179"/>
  <c r="T179"/>
  <c r="T178"/>
  <c r="R179"/>
  <c r="R178"/>
  <c r="P179"/>
  <c r="P178"/>
  <c r="BI176"/>
  <c r="BH176"/>
  <c r="BF176"/>
  <c r="BE176"/>
  <c r="T176"/>
  <c r="R176"/>
  <c r="P176"/>
  <c r="BI172"/>
  <c r="BH172"/>
  <c r="BF172"/>
  <c r="BE172"/>
  <c r="T172"/>
  <c r="R172"/>
  <c r="P172"/>
  <c r="BI170"/>
  <c r="BH170"/>
  <c r="BF170"/>
  <c r="BE170"/>
  <c r="T170"/>
  <c r="R170"/>
  <c r="P170"/>
  <c r="BI168"/>
  <c r="BH168"/>
  <c r="BF168"/>
  <c r="BE168"/>
  <c r="T168"/>
  <c r="R168"/>
  <c r="P168"/>
  <c r="BI165"/>
  <c r="BH165"/>
  <c r="BF165"/>
  <c r="BE165"/>
  <c r="T165"/>
  <c r="R165"/>
  <c r="P165"/>
  <c r="BI163"/>
  <c r="BH163"/>
  <c r="BF163"/>
  <c r="BE163"/>
  <c r="T163"/>
  <c r="R163"/>
  <c r="P163"/>
  <c r="BI158"/>
  <c r="BH158"/>
  <c r="BF158"/>
  <c r="BE158"/>
  <c r="T158"/>
  <c r="R158"/>
  <c r="P158"/>
  <c r="BI154"/>
  <c r="BH154"/>
  <c r="BF154"/>
  <c r="BE154"/>
  <c r="T154"/>
  <c r="R154"/>
  <c r="P154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8"/>
  <c r="BH128"/>
  <c r="BF128"/>
  <c r="BE128"/>
  <c r="T128"/>
  <c r="R128"/>
  <c r="P128"/>
  <c r="F119"/>
  <c r="E117"/>
  <c r="F91"/>
  <c r="E89"/>
  <c r="J26"/>
  <c r="E26"/>
  <c r="J122"/>
  <c r="J25"/>
  <c r="J23"/>
  <c r="E23"/>
  <c r="J93"/>
  <c r="J22"/>
  <c r="J20"/>
  <c r="E20"/>
  <c r="F94"/>
  <c r="J19"/>
  <c r="J17"/>
  <c r="E17"/>
  <c r="F121"/>
  <c r="J16"/>
  <c r="J14"/>
  <c r="J91"/>
  <c r="E7"/>
  <c r="E113"/>
  <c i="3" r="J37"/>
  <c r="J36"/>
  <c i="1" r="AY96"/>
  <c i="3" r="J35"/>
  <c i="1" r="AX96"/>
  <c i="3" r="BI176"/>
  <c r="BH176"/>
  <c r="BF176"/>
  <c r="BE176"/>
  <c r="T176"/>
  <c r="T175"/>
  <c r="R176"/>
  <c r="R175"/>
  <c r="P176"/>
  <c r="P175"/>
  <c r="BI173"/>
  <c r="BH173"/>
  <c r="BF173"/>
  <c r="BE173"/>
  <c r="T173"/>
  <c r="T172"/>
  <c r="R173"/>
  <c r="R172"/>
  <c r="P173"/>
  <c r="P172"/>
  <c r="BI170"/>
  <c r="BH170"/>
  <c r="BF170"/>
  <c r="BE170"/>
  <c r="T170"/>
  <c r="T169"/>
  <c r="T168"/>
  <c r="R170"/>
  <c r="R169"/>
  <c r="R168"/>
  <c r="P170"/>
  <c r="P169"/>
  <c r="P168"/>
  <c r="BI166"/>
  <c r="BH166"/>
  <c r="BF166"/>
  <c r="BE166"/>
  <c r="T166"/>
  <c r="T165"/>
  <c r="R166"/>
  <c r="R165"/>
  <c r="P166"/>
  <c r="P165"/>
  <c r="BI163"/>
  <c r="BH163"/>
  <c r="BF163"/>
  <c r="BE163"/>
  <c r="T163"/>
  <c r="R163"/>
  <c r="P163"/>
  <c r="BI160"/>
  <c r="BH160"/>
  <c r="BF160"/>
  <c r="BE160"/>
  <c r="T160"/>
  <c r="R160"/>
  <c r="P160"/>
  <c r="BI158"/>
  <c r="BH158"/>
  <c r="BF158"/>
  <c r="BE158"/>
  <c r="T158"/>
  <c r="R158"/>
  <c r="P158"/>
  <c r="BI156"/>
  <c r="BH156"/>
  <c r="BF156"/>
  <c r="BE156"/>
  <c r="T156"/>
  <c r="R156"/>
  <c r="P156"/>
  <c r="BI153"/>
  <c r="BH153"/>
  <c r="BF153"/>
  <c r="BE153"/>
  <c r="T153"/>
  <c r="R153"/>
  <c r="P153"/>
  <c r="BI150"/>
  <c r="BH150"/>
  <c r="BF150"/>
  <c r="BE150"/>
  <c r="T150"/>
  <c r="R150"/>
  <c r="P150"/>
  <c r="BI147"/>
  <c r="BH147"/>
  <c r="BF147"/>
  <c r="BE147"/>
  <c r="T147"/>
  <c r="R147"/>
  <c r="P147"/>
  <c r="BI143"/>
  <c r="BH143"/>
  <c r="BF143"/>
  <c r="BE143"/>
  <c r="T143"/>
  <c r="R143"/>
  <c r="P143"/>
  <c r="BI140"/>
  <c r="BH140"/>
  <c r="BF140"/>
  <c r="BE140"/>
  <c r="T140"/>
  <c r="R140"/>
  <c r="P140"/>
  <c r="BI137"/>
  <c r="BH137"/>
  <c r="BF137"/>
  <c r="BE137"/>
  <c r="T137"/>
  <c r="R137"/>
  <c r="P137"/>
  <c r="BI134"/>
  <c r="BH134"/>
  <c r="BF134"/>
  <c r="BE134"/>
  <c r="T134"/>
  <c r="R134"/>
  <c r="P134"/>
  <c r="BI131"/>
  <c r="BH131"/>
  <c r="BF131"/>
  <c r="BE131"/>
  <c r="T131"/>
  <c r="R131"/>
  <c r="P131"/>
  <c r="BI128"/>
  <c r="BH128"/>
  <c r="BF128"/>
  <c r="BE128"/>
  <c r="T128"/>
  <c r="R128"/>
  <c r="P128"/>
  <c r="F119"/>
  <c r="E117"/>
  <c r="F89"/>
  <c r="E87"/>
  <c r="J24"/>
  <c r="E24"/>
  <c r="J92"/>
  <c r="J23"/>
  <c r="J21"/>
  <c r="E21"/>
  <c r="J121"/>
  <c r="J20"/>
  <c r="J18"/>
  <c r="E18"/>
  <c r="F122"/>
  <c r="J17"/>
  <c r="J15"/>
  <c r="E15"/>
  <c r="F91"/>
  <c r="J14"/>
  <c r="J12"/>
  <c r="J119"/>
  <c r="E7"/>
  <c r="E115"/>
  <c i="2" r="J37"/>
  <c r="J36"/>
  <c i="1" r="AY95"/>
  <c i="2" r="J35"/>
  <c i="1" r="AX95"/>
  <c i="2" r="BI206"/>
  <c r="BH206"/>
  <c r="BF206"/>
  <c r="BE206"/>
  <c r="T206"/>
  <c r="T205"/>
  <c r="R206"/>
  <c r="R205"/>
  <c r="P206"/>
  <c r="P205"/>
  <c r="BI203"/>
  <c r="BH203"/>
  <c r="BF203"/>
  <c r="BE203"/>
  <c r="T203"/>
  <c r="T202"/>
  <c r="R203"/>
  <c r="R202"/>
  <c r="P203"/>
  <c r="P202"/>
  <c r="BI200"/>
  <c r="BH200"/>
  <c r="BF200"/>
  <c r="BE200"/>
  <c r="T200"/>
  <c r="T199"/>
  <c r="T198"/>
  <c r="R200"/>
  <c r="R199"/>
  <c r="R198"/>
  <c r="P200"/>
  <c r="P199"/>
  <c r="P198"/>
  <c r="BI196"/>
  <c r="BH196"/>
  <c r="BF196"/>
  <c r="BE196"/>
  <c r="T196"/>
  <c r="T195"/>
  <c r="R196"/>
  <c r="R195"/>
  <c r="P196"/>
  <c r="P195"/>
  <c r="BI193"/>
  <c r="BH193"/>
  <c r="BF193"/>
  <c r="BE193"/>
  <c r="T193"/>
  <c r="R193"/>
  <c r="P193"/>
  <c r="BI189"/>
  <c r="BH189"/>
  <c r="BF189"/>
  <c r="BE189"/>
  <c r="T189"/>
  <c r="R189"/>
  <c r="P189"/>
  <c r="BI187"/>
  <c r="BH187"/>
  <c r="BF187"/>
  <c r="BE187"/>
  <c r="T187"/>
  <c r="R187"/>
  <c r="P187"/>
  <c r="BI185"/>
  <c r="BH185"/>
  <c r="BF185"/>
  <c r="BE185"/>
  <c r="T185"/>
  <c r="R185"/>
  <c r="P185"/>
  <c r="BI182"/>
  <c r="BH182"/>
  <c r="BF182"/>
  <c r="BE182"/>
  <c r="T182"/>
  <c r="R182"/>
  <c r="P182"/>
  <c r="BI180"/>
  <c r="BH180"/>
  <c r="BF180"/>
  <c r="BE180"/>
  <c r="T180"/>
  <c r="R180"/>
  <c r="P180"/>
  <c r="BI175"/>
  <c r="BH175"/>
  <c r="BF175"/>
  <c r="BE175"/>
  <c r="T175"/>
  <c r="R175"/>
  <c r="P175"/>
  <c r="BI171"/>
  <c r="BH171"/>
  <c r="BF171"/>
  <c r="BE171"/>
  <c r="T171"/>
  <c r="R171"/>
  <c r="P171"/>
  <c r="BI169"/>
  <c r="BH169"/>
  <c r="BF169"/>
  <c r="BE169"/>
  <c r="T169"/>
  <c r="R169"/>
  <c r="P169"/>
  <c r="BI167"/>
  <c r="BH167"/>
  <c r="BF167"/>
  <c r="BE167"/>
  <c r="T167"/>
  <c r="R167"/>
  <c r="P167"/>
  <c r="BI165"/>
  <c r="BH165"/>
  <c r="BF165"/>
  <c r="BE165"/>
  <c r="T165"/>
  <c r="R165"/>
  <c r="P165"/>
  <c r="BI163"/>
  <c r="BH163"/>
  <c r="BF163"/>
  <c r="BE163"/>
  <c r="T163"/>
  <c r="R163"/>
  <c r="P163"/>
  <c r="BI161"/>
  <c r="BH161"/>
  <c r="BF161"/>
  <c r="BE161"/>
  <c r="T161"/>
  <c r="R161"/>
  <c r="P161"/>
  <c r="BI159"/>
  <c r="BH159"/>
  <c r="BF159"/>
  <c r="BE159"/>
  <c r="T159"/>
  <c r="R159"/>
  <c r="P159"/>
  <c r="BI157"/>
  <c r="BH157"/>
  <c r="BF157"/>
  <c r="BE157"/>
  <c r="T157"/>
  <c r="R157"/>
  <c r="P157"/>
  <c r="BI155"/>
  <c r="BH155"/>
  <c r="BF155"/>
  <c r="BE155"/>
  <c r="T155"/>
  <c r="R155"/>
  <c r="P155"/>
  <c r="BI153"/>
  <c r="BH153"/>
  <c r="BF153"/>
  <c r="BE153"/>
  <c r="T153"/>
  <c r="R153"/>
  <c r="P153"/>
  <c r="BI151"/>
  <c r="BH151"/>
  <c r="BF151"/>
  <c r="BE151"/>
  <c r="T151"/>
  <c r="R151"/>
  <c r="P151"/>
  <c r="BI148"/>
  <c r="BH148"/>
  <c r="BF148"/>
  <c r="BE148"/>
  <c r="T148"/>
  <c r="R148"/>
  <c r="P148"/>
  <c r="BI144"/>
  <c r="BH144"/>
  <c r="BF144"/>
  <c r="BE144"/>
  <c r="T144"/>
  <c r="R144"/>
  <c r="P144"/>
  <c r="BI140"/>
  <c r="BH140"/>
  <c r="BF140"/>
  <c r="BE140"/>
  <c r="T140"/>
  <c r="R140"/>
  <c r="P140"/>
  <c r="BI136"/>
  <c r="BH136"/>
  <c r="BF136"/>
  <c r="BE136"/>
  <c r="T136"/>
  <c r="R136"/>
  <c r="P136"/>
  <c r="BI131"/>
  <c r="BH131"/>
  <c r="BF131"/>
  <c r="BE131"/>
  <c r="T131"/>
  <c r="R131"/>
  <c r="P131"/>
  <c r="BI129"/>
  <c r="BH129"/>
  <c r="BF129"/>
  <c r="BE129"/>
  <c r="T129"/>
  <c r="R129"/>
  <c r="P129"/>
  <c r="F120"/>
  <c r="E118"/>
  <c r="F89"/>
  <c r="E87"/>
  <c r="J24"/>
  <c r="E24"/>
  <c r="J92"/>
  <c r="J23"/>
  <c r="J21"/>
  <c r="E21"/>
  <c r="J122"/>
  <c r="J20"/>
  <c r="J18"/>
  <c r="E18"/>
  <c r="F123"/>
  <c r="J17"/>
  <c r="J15"/>
  <c r="E15"/>
  <c r="F122"/>
  <c r="J14"/>
  <c r="J12"/>
  <c r="J120"/>
  <c r="E7"/>
  <c r="E116"/>
  <c i="1" r="L90"/>
  <c r="AM90"/>
  <c r="AM89"/>
  <c r="L89"/>
  <c r="AM87"/>
  <c r="L87"/>
  <c r="L85"/>
  <c r="L84"/>
  <c i="2" r="BK206"/>
  <c r="J182"/>
  <c r="BK163"/>
  <c r="J129"/>
  <c r="BK196"/>
  <c r="BK189"/>
  <c r="BK180"/>
  <c r="BK159"/>
  <c r="BK203"/>
  <c r="J175"/>
  <c r="J161"/>
  <c r="BK148"/>
  <c r="BK171"/>
  <c r="BK155"/>
  <c r="J144"/>
  <c i="3" r="J176"/>
  <c r="BK160"/>
  <c r="BK143"/>
  <c r="J128"/>
  <c r="J163"/>
  <c r="BK134"/>
  <c r="BK150"/>
  <c r="BK153"/>
  <c i="4" r="J179"/>
  <c r="J165"/>
  <c r="J142"/>
  <c r="BK170"/>
  <c r="BK154"/>
  <c r="BK146"/>
  <c r="BK134"/>
  <c r="BK179"/>
  <c r="BK150"/>
  <c r="BK142"/>
  <c r="BK138"/>
  <c r="BK128"/>
  <c r="J170"/>
  <c r="J138"/>
  <c i="5" r="J167"/>
  <c r="BK156"/>
  <c r="BK149"/>
  <c r="BK158"/>
  <c r="BK130"/>
  <c r="BK167"/>
  <c r="J162"/>
  <c r="J149"/>
  <c r="J130"/>
  <c r="BK138"/>
  <c i="6" r="BK159"/>
  <c r="BK152"/>
  <c r="BK132"/>
  <c r="BK147"/>
  <c r="BK140"/>
  <c r="J159"/>
  <c r="J154"/>
  <c r="BK136"/>
  <c i="7" r="J170"/>
  <c r="BK162"/>
  <c r="BK173"/>
  <c r="BK153"/>
  <c r="J129"/>
  <c r="BK145"/>
  <c r="BK168"/>
  <c r="J145"/>
  <c i="8" r="J158"/>
  <c r="BK130"/>
  <c r="BK156"/>
  <c r="J173"/>
  <c r="BK158"/>
  <c r="J146"/>
  <c r="J162"/>
  <c i="9" r="J161"/>
  <c r="J140"/>
  <c r="BK161"/>
  <c r="BK174"/>
  <c r="BK153"/>
  <c r="BK169"/>
  <c i="10" r="J174"/>
  <c r="J155"/>
  <c r="J170"/>
  <c r="BK155"/>
  <c r="BK159"/>
  <c r="BK135"/>
  <c r="BK165"/>
  <c r="J139"/>
  <c i="11" r="BK130"/>
  <c r="J130"/>
  <c i="2" r="BK200"/>
  <c r="J171"/>
  <c r="BK157"/>
  <c i="1" r="AS97"/>
  <c i="2" r="J163"/>
  <c r="BK140"/>
  <c r="J189"/>
  <c r="BK167"/>
  <c r="BK144"/>
  <c r="BK169"/>
  <c r="BK151"/>
  <c r="J136"/>
  <c i="3" r="BK166"/>
  <c r="J150"/>
  <c r="J134"/>
  <c r="BK170"/>
  <c r="J137"/>
  <c r="J158"/>
  <c r="J156"/>
  <c i="4" r="BK176"/>
  <c r="J154"/>
  <c r="J132"/>
  <c r="BK163"/>
  <c r="J150"/>
  <c r="BK132"/>
  <c r="BK165"/>
  <c r="J146"/>
  <c r="BK136"/>
  <c r="J158"/>
  <c r="J134"/>
  <c i="5" r="BK162"/>
  <c r="J142"/>
  <c r="BK142"/>
  <c r="BK164"/>
  <c r="J156"/>
  <c r="J146"/>
  <c i="6" r="BK162"/>
  <c r="J140"/>
  <c r="J156"/>
  <c r="J128"/>
  <c r="J152"/>
  <c i="7" r="J173"/>
  <c r="J141"/>
  <c r="J160"/>
  <c r="BK170"/>
  <c r="BK141"/>
  <c r="BK160"/>
  <c r="BK129"/>
  <c i="8" r="BK154"/>
  <c r="J169"/>
  <c r="BK146"/>
  <c r="BK166"/>
  <c r="BK142"/>
  <c r="J154"/>
  <c r="BK134"/>
  <c i="9" r="BK163"/>
  <c r="J145"/>
  <c r="J169"/>
  <c r="BK145"/>
  <c r="J167"/>
  <c r="J135"/>
  <c r="J153"/>
  <c i="10" r="J167"/>
  <c r="BK139"/>
  <c r="J159"/>
  <c r="J179"/>
  <c r="J147"/>
  <c r="BK167"/>
  <c r="BK143"/>
  <c i="11" r="BK127"/>
  <c i="2" r="J193"/>
  <c r="BK175"/>
  <c r="J159"/>
  <c r="BK131"/>
  <c r="J200"/>
  <c r="BK187"/>
  <c r="BK165"/>
  <c r="J151"/>
  <c r="J187"/>
  <c r="J169"/>
  <c r="J153"/>
  <c r="J180"/>
  <c r="J157"/>
  <c r="J148"/>
  <c r="J131"/>
  <c i="3" r="J173"/>
  <c r="J153"/>
  <c r="BK131"/>
  <c r="J160"/>
  <c r="J131"/>
  <c r="J166"/>
  <c r="J143"/>
  <c r="BK128"/>
  <c i="4" r="J168"/>
  <c r="J136"/>
  <c r="BK168"/>
  <c i="7" r="BK137"/>
  <c r="J168"/>
  <c r="J137"/>
  <c r="J148"/>
  <c i="8" r="J166"/>
  <c r="BK138"/>
  <c r="BK149"/>
  <c r="BK169"/>
  <c r="J156"/>
  <c r="BK164"/>
  <c r="J138"/>
  <c i="9" r="BK167"/>
  <c r="J150"/>
  <c r="J171"/>
  <c r="BK135"/>
  <c r="J163"/>
  <c r="J178"/>
  <c r="J130"/>
  <c i="10" r="BK163"/>
  <c r="J150"/>
  <c r="J165"/>
  <c r="BK131"/>
  <c r="J131"/>
  <c r="J163"/>
  <c r="BK147"/>
  <c i="11" r="BK133"/>
  <c r="J127"/>
  <c i="2" r="J196"/>
  <c r="BK185"/>
  <c r="J165"/>
  <c r="BK136"/>
  <c r="J203"/>
  <c r="BK193"/>
  <c r="BK182"/>
  <c r="BK161"/>
  <c r="J206"/>
  <c r="J185"/>
  <c r="J155"/>
  <c r="BK129"/>
  <c r="J167"/>
  <c r="BK153"/>
  <c r="J140"/>
  <c i="3" r="BK163"/>
  <c r="BK156"/>
  <c r="BK137"/>
  <c r="BK173"/>
  <c r="J147"/>
  <c r="BK147"/>
  <c r="J140"/>
  <c r="BK176"/>
  <c r="J170"/>
  <c r="BK158"/>
  <c r="BK140"/>
  <c i="4" r="J172"/>
  <c r="BK144"/>
  <c r="J176"/>
  <c r="BK158"/>
  <c r="J148"/>
  <c r="J144"/>
  <c r="J128"/>
  <c r="J163"/>
  <c r="BK148"/>
  <c r="BK140"/>
  <c r="J130"/>
  <c r="BK172"/>
  <c r="J140"/>
  <c r="BK130"/>
  <c i="5" r="J164"/>
  <c r="J154"/>
  <c r="BK134"/>
  <c r="BK154"/>
  <c r="J138"/>
  <c r="BK171"/>
  <c r="J158"/>
  <c r="BK146"/>
  <c r="J171"/>
  <c r="J134"/>
  <c i="6" r="BK154"/>
  <c r="J147"/>
  <c r="J136"/>
  <c r="J162"/>
  <c r="J144"/>
  <c r="J132"/>
  <c r="BK156"/>
  <c r="BK144"/>
  <c r="BK128"/>
  <c i="7" r="BK164"/>
  <c r="BK148"/>
  <c r="J164"/>
  <c r="BK133"/>
  <c r="J162"/>
  <c r="J133"/>
  <c r="J153"/>
  <c i="8" r="BK173"/>
  <c r="J149"/>
  <c r="J164"/>
  <c r="J134"/>
  <c r="BK162"/>
  <c r="J130"/>
  <c r="J142"/>
  <c i="9" r="BK178"/>
  <c r="BK159"/>
  <c r="J174"/>
  <c r="J159"/>
  <c r="BK150"/>
  <c r="BK130"/>
  <c r="BK140"/>
  <c r="BK171"/>
  <c i="10" r="BK179"/>
  <c r="BK157"/>
  <c r="BK174"/>
  <c r="J143"/>
  <c r="J157"/>
  <c r="BK170"/>
  <c r="BK150"/>
  <c r="J135"/>
  <c i="11" r="J133"/>
  <c i="2" l="1" r="P128"/>
  <c r="T150"/>
  <c r="R179"/>
  <c r="R184"/>
  <c i="3" r="BK127"/>
  <c r="J127"/>
  <c r="J98"/>
  <c r="BK146"/>
  <c r="J146"/>
  <c r="J99"/>
  <c r="BK155"/>
  <c r="J155"/>
  <c r="J100"/>
  <c i="4" r="BK127"/>
  <c r="J127"/>
  <c r="J100"/>
  <c r="BK162"/>
  <c r="J162"/>
  <c r="J101"/>
  <c r="T167"/>
  <c i="5" r="R129"/>
  <c r="T153"/>
  <c i="6" r="P127"/>
  <c r="T151"/>
  <c i="7" r="T128"/>
  <c r="BK159"/>
  <c r="J159"/>
  <c r="J103"/>
  <c i="8" r="R129"/>
  <c r="R153"/>
  <c i="9" r="T129"/>
  <c r="R158"/>
  <c i="10" r="R130"/>
  <c r="P154"/>
  <c i="2" r="R128"/>
  <c r="P150"/>
  <c r="BK179"/>
  <c r="J179"/>
  <c r="J100"/>
  <c r="P184"/>
  <c i="3" r="R127"/>
  <c r="T146"/>
  <c r="R155"/>
  <c i="4" r="P127"/>
  <c r="R162"/>
  <c r="R167"/>
  <c i="5" r="T129"/>
  <c r="T128"/>
  <c r="T127"/>
  <c r="BK153"/>
  <c r="J153"/>
  <c r="J102"/>
  <c i="6" r="T127"/>
  <c r="T126"/>
  <c r="T125"/>
  <c r="P151"/>
  <c i="7" r="P128"/>
  <c r="P127"/>
  <c r="P126"/>
  <c i="1" r="AU101"/>
  <c i="7" r="P159"/>
  <c i="8" r="BK129"/>
  <c r="J129"/>
  <c r="J100"/>
  <c r="BK153"/>
  <c r="J153"/>
  <c r="J102"/>
  <c i="9" r="BK129"/>
  <c r="J129"/>
  <c r="J100"/>
  <c r="T158"/>
  <c i="10" r="P130"/>
  <c r="P129"/>
  <c r="P128"/>
  <c i="1" r="AU104"/>
  <c i="10" r="BK154"/>
  <c r="J154"/>
  <c r="J102"/>
  <c i="2" r="BK128"/>
  <c r="BK150"/>
  <c r="J150"/>
  <c r="J99"/>
  <c r="P179"/>
  <c r="BK184"/>
  <c r="J184"/>
  <c r="J101"/>
  <c i="3" r="P127"/>
  <c r="P126"/>
  <c r="P125"/>
  <c i="1" r="AU96"/>
  <c i="3" r="P146"/>
  <c r="P155"/>
  <c i="4" r="R127"/>
  <c r="R126"/>
  <c r="R125"/>
  <c r="P162"/>
  <c r="BK167"/>
  <c r="J167"/>
  <c r="J102"/>
  <c i="5" r="BK129"/>
  <c r="J129"/>
  <c r="J100"/>
  <c r="R153"/>
  <c i="6" r="R127"/>
  <c r="BK151"/>
  <c r="J151"/>
  <c r="J102"/>
  <c i="7" r="R128"/>
  <c r="T159"/>
  <c i="8" r="T129"/>
  <c r="T128"/>
  <c r="T127"/>
  <c r="T153"/>
  <c i="9" r="R129"/>
  <c r="R128"/>
  <c r="R127"/>
  <c r="P158"/>
  <c i="10" r="T130"/>
  <c r="T154"/>
  <c i="2" r="T128"/>
  <c r="R150"/>
  <c r="T179"/>
  <c r="T184"/>
  <c i="3" r="T127"/>
  <c r="R146"/>
  <c r="T155"/>
  <c i="4" r="T127"/>
  <c r="T126"/>
  <c r="T125"/>
  <c r="T162"/>
  <c r="P167"/>
  <c i="5" r="P129"/>
  <c r="P128"/>
  <c r="P127"/>
  <c i="1" r="AU99"/>
  <c i="5" r="P153"/>
  <c i="6" r="BK127"/>
  <c r="R151"/>
  <c i="7" r="BK128"/>
  <c r="J128"/>
  <c r="J100"/>
  <c r="R159"/>
  <c i="8" r="P129"/>
  <c r="P128"/>
  <c r="P127"/>
  <c i="1" r="AU102"/>
  <c i="8" r="P153"/>
  <c i="9" r="P129"/>
  <c r="P128"/>
  <c r="P127"/>
  <c i="1" r="AU103"/>
  <c i="9" r="BK158"/>
  <c r="J158"/>
  <c r="J102"/>
  <c i="10" r="BK130"/>
  <c r="J130"/>
  <c r="J100"/>
  <c r="R154"/>
  <c i="3" r="BK165"/>
  <c r="J165"/>
  <c r="J101"/>
  <c r="BK169"/>
  <c r="J169"/>
  <c r="J103"/>
  <c r="BK172"/>
  <c r="J172"/>
  <c r="J104"/>
  <c i="5" r="BK170"/>
  <c r="BK169"/>
  <c r="J169"/>
  <c r="J104"/>
  <c i="6" r="BK146"/>
  <c r="J146"/>
  <c r="J101"/>
  <c i="7" r="BK152"/>
  <c r="J152"/>
  <c r="J102"/>
  <c r="BK172"/>
  <c r="J172"/>
  <c r="J104"/>
  <c i="9" r="BK177"/>
  <c r="J177"/>
  <c r="J105"/>
  <c i="10" r="BK169"/>
  <c r="J169"/>
  <c r="J103"/>
  <c r="BK173"/>
  <c r="J173"/>
  <c r="J105"/>
  <c r="BK178"/>
  <c r="J178"/>
  <c r="J106"/>
  <c i="2" r="BK205"/>
  <c r="J205"/>
  <c r="J106"/>
  <c i="3" r="BK175"/>
  <c r="J175"/>
  <c r="J105"/>
  <c i="4" r="BK178"/>
  <c r="J178"/>
  <c r="J103"/>
  <c i="5" r="BK166"/>
  <c r="J166"/>
  <c r="J103"/>
  <c i="9" r="BK152"/>
  <c r="J152"/>
  <c r="J101"/>
  <c i="2" r="BK195"/>
  <c r="J195"/>
  <c r="J102"/>
  <c r="BK199"/>
  <c r="J199"/>
  <c r="J104"/>
  <c r="BK202"/>
  <c r="J202"/>
  <c r="J105"/>
  <c i="5" r="BK148"/>
  <c r="J148"/>
  <c r="J101"/>
  <c i="6" r="BK161"/>
  <c r="J161"/>
  <c r="J103"/>
  <c i="9" r="BK173"/>
  <c r="J173"/>
  <c r="J103"/>
  <c i="11" r="BK129"/>
  <c r="J129"/>
  <c r="J101"/>
  <c i="7" r="BK147"/>
  <c r="J147"/>
  <c r="J101"/>
  <c i="8" r="BK148"/>
  <c r="J148"/>
  <c r="J101"/>
  <c r="BK168"/>
  <c r="J168"/>
  <c r="J103"/>
  <c r="BK172"/>
  <c r="J172"/>
  <c r="J105"/>
  <c i="10" r="BK149"/>
  <c r="J149"/>
  <c r="J101"/>
  <c i="11" r="BK126"/>
  <c r="BK125"/>
  <c r="BK124"/>
  <c r="J124"/>
  <c r="BK132"/>
  <c r="J132"/>
  <c r="J102"/>
  <c r="J94"/>
  <c r="F120"/>
  <c r="F94"/>
  <c r="J118"/>
  <c r="BG133"/>
  <c r="J93"/>
  <c r="BG127"/>
  <c r="E85"/>
  <c r="BG130"/>
  <c i="10" r="E85"/>
  <c r="F93"/>
  <c r="BG139"/>
  <c r="BG143"/>
  <c r="BG147"/>
  <c r="BG159"/>
  <c r="BG163"/>
  <c r="BG165"/>
  <c r="BG167"/>
  <c r="BG179"/>
  <c i="9" r="BK128"/>
  <c r="J128"/>
  <c r="J99"/>
  <c i="10" r="J93"/>
  <c r="J94"/>
  <c r="BG157"/>
  <c r="BG174"/>
  <c r="F94"/>
  <c r="BG150"/>
  <c r="BG170"/>
  <c r="J91"/>
  <c r="BG131"/>
  <c r="BG135"/>
  <c r="BG155"/>
  <c i="9" r="F93"/>
  <c r="J94"/>
  <c r="BG167"/>
  <c r="BG169"/>
  <c r="BG174"/>
  <c r="BG178"/>
  <c r="E85"/>
  <c r="J91"/>
  <c r="F124"/>
  <c r="BG145"/>
  <c r="BG171"/>
  <c r="J123"/>
  <c r="BG130"/>
  <c r="BG150"/>
  <c r="BG161"/>
  <c r="BG135"/>
  <c r="BG140"/>
  <c r="BG153"/>
  <c r="BG159"/>
  <c r="BG163"/>
  <c i="8" r="F94"/>
  <c r="BG130"/>
  <c r="BG138"/>
  <c r="BG162"/>
  <c r="E85"/>
  <c r="J91"/>
  <c r="J94"/>
  <c r="J123"/>
  <c r="BG142"/>
  <c r="BG154"/>
  <c r="BG156"/>
  <c r="BG158"/>
  <c r="BG164"/>
  <c r="BG166"/>
  <c r="F123"/>
  <c r="BG146"/>
  <c r="BG169"/>
  <c r="BG134"/>
  <c r="BG149"/>
  <c r="BG173"/>
  <c i="7" r="J91"/>
  <c r="F94"/>
  <c r="BG145"/>
  <c r="BG153"/>
  <c i="6" r="J127"/>
  <c r="J100"/>
  <c i="7" r="J94"/>
  <c r="BG141"/>
  <c r="BG148"/>
  <c r="J93"/>
  <c r="BG129"/>
  <c r="BG133"/>
  <c r="BG164"/>
  <c r="E85"/>
  <c r="F93"/>
  <c r="BG137"/>
  <c r="BG160"/>
  <c r="BG162"/>
  <c r="BG168"/>
  <c r="BG170"/>
  <c r="BG173"/>
  <c i="5" r="BK128"/>
  <c r="J128"/>
  <c r="J99"/>
  <c i="6" r="J91"/>
  <c r="F93"/>
  <c r="J94"/>
  <c r="BG144"/>
  <c r="BG147"/>
  <c r="BG152"/>
  <c i="5" r="J170"/>
  <c r="J105"/>
  <c i="6" r="E85"/>
  <c r="J93"/>
  <c r="BG128"/>
  <c r="BG140"/>
  <c r="BG156"/>
  <c r="BG159"/>
  <c r="F94"/>
  <c r="BG132"/>
  <c r="BG136"/>
  <c r="BG154"/>
  <c r="BG162"/>
  <c i="5" r="F123"/>
  <c r="J124"/>
  <c r="BG134"/>
  <c r="BG142"/>
  <c r="BG162"/>
  <c r="BG171"/>
  <c r="J93"/>
  <c r="BG156"/>
  <c r="BG167"/>
  <c r="E85"/>
  <c r="J91"/>
  <c r="F94"/>
  <c r="BG138"/>
  <c r="BG149"/>
  <c r="BG130"/>
  <c r="BG146"/>
  <c r="BG154"/>
  <c r="BG158"/>
  <c r="BG164"/>
  <c i="3" r="BK126"/>
  <c r="J126"/>
  <c r="J97"/>
  <c i="4" r="E85"/>
  <c r="F93"/>
  <c r="J121"/>
  <c r="BG158"/>
  <c r="BG168"/>
  <c i="3" r="BK168"/>
  <c r="J168"/>
  <c r="J102"/>
  <c i="4" r="J119"/>
  <c r="F122"/>
  <c r="BG128"/>
  <c r="BG134"/>
  <c r="BG136"/>
  <c r="BG138"/>
  <c r="BG140"/>
  <c r="BG148"/>
  <c r="BG163"/>
  <c r="BG179"/>
  <c r="BG130"/>
  <c r="BG132"/>
  <c r="BG144"/>
  <c r="BG146"/>
  <c r="BG150"/>
  <c r="BG154"/>
  <c r="BG165"/>
  <c r="BG176"/>
  <c r="J94"/>
  <c r="BG142"/>
  <c r="BG170"/>
  <c r="BG172"/>
  <c i="2" r="J128"/>
  <c r="J98"/>
  <c i="3" r="E85"/>
  <c r="J91"/>
  <c r="F121"/>
  <c r="J122"/>
  <c r="BG137"/>
  <c r="BG150"/>
  <c r="BG156"/>
  <c r="BG176"/>
  <c r="J89"/>
  <c r="BG143"/>
  <c r="BG147"/>
  <c r="F92"/>
  <c r="BG128"/>
  <c r="BG160"/>
  <c r="BG170"/>
  <c r="BG131"/>
  <c r="BG134"/>
  <c r="BG140"/>
  <c r="BG153"/>
  <c r="BG158"/>
  <c r="BG163"/>
  <c r="BG166"/>
  <c r="BG173"/>
  <c i="2" r="F92"/>
  <c r="J123"/>
  <c r="BG129"/>
  <c r="BG136"/>
  <c r="BG151"/>
  <c r="BG153"/>
  <c r="BG169"/>
  <c r="BG175"/>
  <c r="F91"/>
  <c r="BG140"/>
  <c r="BG144"/>
  <c r="BG159"/>
  <c r="BG165"/>
  <c r="BG171"/>
  <c r="BG182"/>
  <c r="BG196"/>
  <c r="E85"/>
  <c r="J89"/>
  <c r="BG157"/>
  <c r="BG163"/>
  <c r="BG200"/>
  <c r="BG203"/>
  <c r="BG206"/>
  <c r="J91"/>
  <c r="BG131"/>
  <c r="BG148"/>
  <c r="BG155"/>
  <c r="BG161"/>
  <c r="BG167"/>
  <c r="BG180"/>
  <c r="BG185"/>
  <c r="BG187"/>
  <c r="BG189"/>
  <c r="BG193"/>
  <c r="F34"/>
  <c i="1" r="BA95"/>
  <c i="2" r="F37"/>
  <c i="1" r="BD95"/>
  <c i="3" r="F37"/>
  <c i="1" r="BD96"/>
  <c i="4" r="J36"/>
  <c i="1" r="AW98"/>
  <c i="4" r="F35"/>
  <c i="1" r="AZ98"/>
  <c i="5" r="F39"/>
  <c i="1" r="BD99"/>
  <c i="6" r="F36"/>
  <c i="1" r="BA100"/>
  <c i="6" r="F35"/>
  <c i="1" r="AZ100"/>
  <c i="7" r="F39"/>
  <c i="1" r="BD101"/>
  <c i="8" r="F36"/>
  <c i="1" r="BA102"/>
  <c i="8" r="J35"/>
  <c i="1" r="AV102"/>
  <c i="9" r="F36"/>
  <c i="1" r="BA103"/>
  <c i="9" r="F38"/>
  <c i="1" r="BC103"/>
  <c i="10" r="F39"/>
  <c i="1" r="BD104"/>
  <c i="11" r="F38"/>
  <c i="1" r="BC105"/>
  <c i="11" r="F36"/>
  <c i="1" r="BA105"/>
  <c i="2" r="J34"/>
  <c i="1" r="AW95"/>
  <c i="2" r="F36"/>
  <c i="1" r="BC95"/>
  <c i="3" r="J33"/>
  <c i="1" r="AV96"/>
  <c i="4" r="F39"/>
  <c i="1" r="BD98"/>
  <c i="4" r="F38"/>
  <c i="1" r="BC98"/>
  <c i="5" r="F38"/>
  <c i="1" r="BC99"/>
  <c i="6" r="F39"/>
  <c i="1" r="BD100"/>
  <c i="7" r="J35"/>
  <c i="1" r="AV101"/>
  <c i="7" r="F38"/>
  <c i="1" r="BC101"/>
  <c i="8" r="J36"/>
  <c i="1" r="AW102"/>
  <c i="8" r="F38"/>
  <c i="1" r="BC102"/>
  <c i="9" r="F39"/>
  <c i="1" r="BD103"/>
  <c i="10" r="J35"/>
  <c i="1" r="AV104"/>
  <c i="10" r="F36"/>
  <c i="1" r="BA104"/>
  <c i="11" r="F39"/>
  <c i="1" r="BD105"/>
  <c i="11" r="J36"/>
  <c i="1" r="AW105"/>
  <c i="11" r="J32"/>
  <c i="2" r="J33"/>
  <c i="1" r="AV95"/>
  <c r="AS94"/>
  <c i="3" r="F34"/>
  <c i="1" r="BA96"/>
  <c i="3" r="F36"/>
  <c i="1" r="BC96"/>
  <c i="4" r="J35"/>
  <c i="1" r="AV98"/>
  <c i="5" r="J36"/>
  <c i="1" r="AW99"/>
  <c i="5" r="F36"/>
  <c i="1" r="BA99"/>
  <c i="6" r="J35"/>
  <c i="1" r="AV100"/>
  <c i="7" r="F35"/>
  <c i="1" r="AZ101"/>
  <c i="7" r="F36"/>
  <c i="1" r="BA101"/>
  <c i="8" r="F35"/>
  <c i="1" r="AZ102"/>
  <c i="9" r="F35"/>
  <c i="1" r="AZ103"/>
  <c i="9" r="J35"/>
  <c i="1" r="AV103"/>
  <c i="10" r="J36"/>
  <c i="1" r="AW104"/>
  <c i="11" r="F35"/>
  <c i="1" r="AZ105"/>
  <c i="11" r="J35"/>
  <c i="1" r="AV105"/>
  <c i="2" r="F33"/>
  <c i="1" r="AZ95"/>
  <c i="3" r="J34"/>
  <c i="1" r="AW96"/>
  <c i="3" r="F33"/>
  <c i="1" r="AZ96"/>
  <c i="4" r="F36"/>
  <c i="1" r="BA98"/>
  <c i="5" r="J35"/>
  <c i="1" r="AV99"/>
  <c i="5" r="F35"/>
  <c i="1" r="AZ99"/>
  <c i="6" r="J36"/>
  <c i="1" r="AW100"/>
  <c i="6" r="F38"/>
  <c i="1" r="BC100"/>
  <c i="7" r="J36"/>
  <c i="1" r="AW101"/>
  <c i="8" r="F39"/>
  <c i="1" r="BD102"/>
  <c i="9" r="J36"/>
  <c i="1" r="AW103"/>
  <c i="10" r="F35"/>
  <c i="1" r="AZ104"/>
  <c i="10" r="F38"/>
  <c i="1" r="BC104"/>
  <c i="7" l="1" r="R127"/>
  <c r="R126"/>
  <c i="2" r="BK127"/>
  <c r="J127"/>
  <c r="J97"/>
  <c r="T127"/>
  <c r="T126"/>
  <c i="6" r="R126"/>
  <c r="R125"/>
  <c i="10" r="R129"/>
  <c r="R128"/>
  <c i="7" r="T127"/>
  <c r="T126"/>
  <c i="6" r="BK126"/>
  <c r="J126"/>
  <c r="J99"/>
  <c i="3" r="T126"/>
  <c r="T125"/>
  <c i="10" r="T129"/>
  <c r="T128"/>
  <c i="3" r="R126"/>
  <c r="R125"/>
  <c i="5" r="R128"/>
  <c r="R127"/>
  <c i="2" r="P127"/>
  <c r="P126"/>
  <c i="1" r="AU95"/>
  <c i="4" r="P126"/>
  <c r="P125"/>
  <c i="1" r="AU98"/>
  <c i="2" r="R127"/>
  <c r="R126"/>
  <c i="9" r="T128"/>
  <c r="T127"/>
  <c i="8" r="R128"/>
  <c r="R127"/>
  <c i="6" r="P126"/>
  <c r="P125"/>
  <c i="1" r="AU100"/>
  <c r="AG105"/>
  <c i="7" r="BK127"/>
  <c r="J127"/>
  <c r="J99"/>
  <c i="10" r="BK129"/>
  <c r="J129"/>
  <c r="J99"/>
  <c r="BK172"/>
  <c r="J172"/>
  <c r="J104"/>
  <c i="11" r="J125"/>
  <c r="J99"/>
  <c r="J126"/>
  <c r="J100"/>
  <c i="8" r="BK171"/>
  <c r="J171"/>
  <c r="J104"/>
  <c i="9" r="BK176"/>
  <c r="J176"/>
  <c r="J104"/>
  <c i="2" r="BK198"/>
  <c r="J198"/>
  <c r="J103"/>
  <c i="11" r="J98"/>
  <c i="4" r="BK126"/>
  <c r="J126"/>
  <c r="J99"/>
  <c i="8" r="BK128"/>
  <c r="J128"/>
  <c r="J99"/>
  <c i="11" r="J41"/>
  <c i="9" r="BK127"/>
  <c r="J127"/>
  <c i="5" r="BK127"/>
  <c r="J127"/>
  <c i="3" r="BK125"/>
  <c r="J125"/>
  <c i="2" r="F35"/>
  <c i="1" r="BB95"/>
  <c i="6" r="F37"/>
  <c i="1" r="BB100"/>
  <c r="AT103"/>
  <c i="9" r="J32"/>
  <c i="1" r="AG103"/>
  <c r="AT104"/>
  <c r="AT105"/>
  <c r="AN105"/>
  <c r="AZ97"/>
  <c r="AV97"/>
  <c r="BA97"/>
  <c r="AW97"/>
  <c i="3" r="F35"/>
  <c i="1" r="BB96"/>
  <c i="5" r="J32"/>
  <c i="1" r="AG99"/>
  <c r="AT100"/>
  <c i="7" r="F37"/>
  <c i="1" r="BB101"/>
  <c i="10" r="F37"/>
  <c i="1" r="BB104"/>
  <c r="AT96"/>
  <c i="3" r="J30"/>
  <c i="1" r="AG96"/>
  <c i="4" r="F37"/>
  <c i="1" r="BB98"/>
  <c r="AT101"/>
  <c r="AT102"/>
  <c i="9" r="F37"/>
  <c i="1" r="BB103"/>
  <c r="BC97"/>
  <c r="AY97"/>
  <c r="AT95"/>
  <c r="AT98"/>
  <c r="AT99"/>
  <c i="5" r="F37"/>
  <c i="1" r="BB99"/>
  <c i="8" r="F37"/>
  <c i="1" r="BB102"/>
  <c i="11" r="F37"/>
  <c i="1" r="BB105"/>
  <c r="BD97"/>
  <c i="4" l="1" r="BK125"/>
  <c r="J125"/>
  <c r="J98"/>
  <c i="10" r="BK128"/>
  <c r="J128"/>
  <c i="7" r="BK126"/>
  <c r="J126"/>
  <c i="8" r="BK127"/>
  <c r="J127"/>
  <c r="J98"/>
  <c i="2" r="BK126"/>
  <c r="J126"/>
  <c r="J96"/>
  <c i="6" r="BK125"/>
  <c r="J125"/>
  <c r="J98"/>
  <c i="1" r="AN103"/>
  <c i="9" r="J41"/>
  <c r="J98"/>
  <c i="1" r="AN99"/>
  <c i="5" r="J41"/>
  <c r="J98"/>
  <c i="1" r="AN96"/>
  <c i="3" r="J39"/>
  <c r="J96"/>
  <c i="10" r="J32"/>
  <c i="1" r="AG104"/>
  <c r="BB97"/>
  <c r="AX97"/>
  <c r="AU97"/>
  <c i="7" r="J32"/>
  <c i="1" r="AG101"/>
  <c r="AZ94"/>
  <c r="W29"/>
  <c r="BC94"/>
  <c r="AY94"/>
  <c r="BD94"/>
  <c r="W33"/>
  <c r="AT97"/>
  <c r="BA94"/>
  <c r="W30"/>
  <c i="10" l="1" r="J41"/>
  <c r="J98"/>
  <c i="7" r="J98"/>
  <c r="J41"/>
  <c i="1" r="AN104"/>
  <c r="AN101"/>
  <c r="AU94"/>
  <c i="8" r="J32"/>
  <c r="J41"/>
  <c i="2" r="J30"/>
  <c i="1" r="AG95"/>
  <c r="AN95"/>
  <c r="W32"/>
  <c i="4" r="J32"/>
  <c r="J41"/>
  <c i="6" r="J32"/>
  <c i="1" r="AG100"/>
  <c r="AN100"/>
  <c r="AW94"/>
  <c r="AK30"/>
  <c r="BB94"/>
  <c r="AX94"/>
  <c r="AV94"/>
  <c r="AK29"/>
  <c l="1" r="AG98"/>
  <c r="AG102"/>
  <c i="6" r="J41"/>
  <c i="2" r="J39"/>
  <c i="1" r="AN102"/>
  <c r="AN98"/>
  <c r="AT94"/>
  <c r="W31"/>
  <c l="1" r="AG97"/>
  <c r="AN97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<sst xmlns="http://schemas.openxmlformats.org/spreadsheetml/2006/main">
  <si>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</si>
  <si>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</si>
  <si>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</si>
  <si>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</si>
  <si>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</si>
  <si>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{3c1b0c95-4da5-4855-ac63-0fbfa8ee1c43}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</si>
  <si>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</si>
  <si>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</si>
  <si>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</si>
  <si>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</si>
  <si>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</si>
  <si>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</si>
  <si>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</si>
  <si>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</si>
  <si>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65423064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</si>
  <si>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</si>
  <si>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</si>
  <si>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Drobné stavební práce na objektech OŘ Plzeň</t>
  </si>
  <si>
    <t>KSO:</t>
  </si>
  <si>
    <t>CC-CZ:</t>
  </si>
  <si>
    <t>Místo:</t>
  </si>
  <si>
    <t xml:space="preserve"> </t>
  </si>
  <si>
    <t>Datum:</t>
  </si>
  <si>
    <t>24. 7. 2023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</si>
  <si>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</si>
  <si>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</si>
  <si>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</si>
  <si>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</si>
  <si>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</si>
  <si>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</si>
  <si>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</si>
  <si>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</si>
  <si>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</si>
  <si>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</si>
  <si>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</si>
  <si>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</si>
  <si>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</si>
  <si>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</si>
  <si>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</si>
  <si>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</si>
  <si>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</si>
  <si>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</si>
  <si>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</si>
  <si>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</si>
  <si>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</si>
  <si>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</si>
  <si>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</si>
  <si>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</si>
  <si>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</si>
  <si>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</si>
  <si>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</si>
  <si>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</si>
  <si>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</si>
  <si>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</si>
  <si>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</si>
  <si>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</si>
  <si>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</si>
  <si>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</si>
  <si>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</si>
  <si>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</si>
  <si>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</si>
  <si>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</si>
  <si>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</si>
  <si>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</si>
  <si>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</si>
  <si>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</si>
  <si>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</si>
  <si>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</si>
  <si>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</si>
  <si>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</si>
  <si>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</si>
  <si>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</si>
  <si>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</si>
  <si>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</si>
  <si>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</si>
  <si>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</si>
  <si>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</si>
  <si>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</si>
  <si>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</si>
  <si>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oplocení Kokašice</t>
  </si>
  <si>
    <t>STA</t>
  </si>
  <si>
    <t>1</t>
  </si>
  <si>
    <t>{57218c1e-0cbf-4e3a-a8cb-81ef783f1af4}</t>
  </si>
  <si>
    <t>2</t>
  </si>
  <si>
    <t>SO 02</t>
  </si>
  <si>
    <t>Demolice prádelny Velešín</t>
  </si>
  <si>
    <t>{d5bb008d-e330-47d6-b231-1df2fceb9659}</t>
  </si>
  <si>
    <t>SO 03</t>
  </si>
  <si>
    <t>Demolice objektů v žst. Stod</t>
  </si>
  <si>
    <t>{712b0253-818d-43fe-b31d-6f733ad4ad1d}</t>
  </si>
  <si>
    <t>PS 01</t>
  </si>
  <si>
    <t>Oprava oplocení</t>
  </si>
  <si>
    <t>Soupis</t>
  </si>
  <si>
    <t>{14731297-8849-4608-b91d-4f24ddc143c1}</t>
  </si>
  <si>
    <t>PS 02</t>
  </si>
  <si>
    <t>Demolice dřevěného skladu 1</t>
  </si>
  <si>
    <t>{fb39f453-bf25-4dc6-b37a-e5104f4645f9}</t>
  </si>
  <si>
    <t>PS 03</t>
  </si>
  <si>
    <t>Demolice cihelného krbu</t>
  </si>
  <si>
    <t>{176125be-d72e-49d5-9f38-b02c4700efad}</t>
  </si>
  <si>
    <t>PS 04</t>
  </si>
  <si>
    <t>Demolice skleníku</t>
  </si>
  <si>
    <t>{5ec0251f-1147-4fe6-8017-9cba3edbf72e}</t>
  </si>
  <si>
    <t>PS 05</t>
  </si>
  <si>
    <t>Demolice dřevěného skladu 2</t>
  </si>
  <si>
    <t>{e288fb46-4e7c-441f-9f1f-80d3b02d0711}</t>
  </si>
  <si>
    <t>PS 06</t>
  </si>
  <si>
    <t>Demolice dřevěného skladu 3</t>
  </si>
  <si>
    <t>{b986321d-c04b-4ce7-8e21-e39bd1413f0b}</t>
  </si>
  <si>
    <t>PS 07</t>
  </si>
  <si>
    <t>Demolice dřevěného skladu 4</t>
  </si>
  <si>
    <t>{06319a77-b379-43a8-a140-a9e28fac9f6e}</t>
  </si>
  <si>
    <t>PS 08</t>
  </si>
  <si>
    <t>VRN</t>
  </si>
  <si>
    <t>{1f261ad6-efcb-4989-aa50-6636f3a5013a}</t>
  </si>
  <si>
    <t>KRYCÍ LIST SOUPISU PRACÍ</t>
  </si>
  <si>
    <t>Objekt:</t>
  </si>
  <si>
    <t>SO 01 - Oprava oplocení Kokašice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</si>
  <si>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</si>
  <si>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</si>
  <si>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</si>
  <si>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</si>
  <si>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</si>
  <si>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</si>
  <si>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</si>
  <si>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</si>
  <si>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</si>
  <si>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</si>
  <si>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</si>
  <si>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</si>
  <si>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</si>
  <si>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</si>
  <si>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</si>
  <si>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</si>
  <si>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</si>
  <si>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</si>
  <si>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</si>
  <si>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</si>
  <si>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</si>
  <si>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</si>
  <si>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</si>
  <si>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</si>
  <si>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</si>
  <si>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</si>
  <si>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</si>
  <si>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</si>
  <si>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</si>
  <si>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</si>
  <si>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</si>
  <si>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</si>
  <si>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</si>
  <si>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</si>
  <si>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</si>
  <si>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</si>
  <si>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</si>
  <si>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PP</t>
  </si>
  <si>
    <t>181101121</t>
  </si>
  <si>
    <t>Úprava pozemku s rozpojením, přehrnutím, urovnáním a přehrnutím do 20 m zeminy tř 1 a 2</t>
  </si>
  <si>
    <t>m3</t>
  </si>
  <si>
    <t>VV</t>
  </si>
  <si>
    <t>"úprava pozemku po odstranění dřevin"</t>
  </si>
  <si>
    <t>120*1,2*0,3</t>
  </si>
  <si>
    <t>Součet</t>
  </si>
  <si>
    <t>3</t>
  </si>
  <si>
    <t>181351003</t>
  </si>
  <si>
    <t>Rozprostření ornice tl vrstvy do 200 mm pl do 100 m2 v rovině nebo ve svahu do 1:5 strojně</t>
  </si>
  <si>
    <t>6</t>
  </si>
  <si>
    <t>120*1,2</t>
  </si>
  <si>
    <t>M</t>
  </si>
  <si>
    <t>10364101</t>
  </si>
  <si>
    <t xml:space="preserve">zemina pro terénní úpravy -  ornice</t>
  </si>
  <si>
    <t>t</t>
  </si>
  <si>
    <t>8</t>
  </si>
  <si>
    <t>5</t>
  </si>
  <si>
    <t>181411131</t>
  </si>
  <si>
    <t>Založení parkového trávníku výsevem plochy do 1000 m2 v rovině a ve svahu do 1:5</t>
  </si>
  <si>
    <t>10</t>
  </si>
  <si>
    <t>00572410</t>
  </si>
  <si>
    <t>osivo směs travní parková</t>
  </si>
  <si>
    <t>kg</t>
  </si>
  <si>
    <t>12</t>
  </si>
  <si>
    <t>Svislé a kompletní konstrukce</t>
  </si>
  <si>
    <t>7</t>
  </si>
  <si>
    <t>338171113</t>
  </si>
  <si>
    <t>Osazování sloupků a vzpěr plotových ocelových v do 2 m se zabetonováním</t>
  </si>
  <si>
    <t>kus</t>
  </si>
  <si>
    <t>14</t>
  </si>
  <si>
    <t>55342260</t>
  </si>
  <si>
    <t>sloupek plotový koncový Pz a komaxitový 2000/48x1,5mm</t>
  </si>
  <si>
    <t>16</t>
  </si>
  <si>
    <t>9</t>
  </si>
  <si>
    <t>55342252</t>
  </si>
  <si>
    <t>sloupek plotový průběžný Pz a komaxitový 2000/38x1,5mm</t>
  </si>
  <si>
    <t>18</t>
  </si>
  <si>
    <t>55342270</t>
  </si>
  <si>
    <t>vzpěra plotová 38x1,5mm včetně krytky s uchem 1500mm</t>
  </si>
  <si>
    <t>20</t>
  </si>
  <si>
    <t>11</t>
  </si>
  <si>
    <t>55342202</t>
  </si>
  <si>
    <t>objímka pro uchycení vzpěry na sloupek D 40-50mm</t>
  </si>
  <si>
    <t>22</t>
  </si>
  <si>
    <t>348121221</t>
  </si>
  <si>
    <t>Osazení podhrabových desek dl přes 2 do 3 m na ocelové plotové sloupky</t>
  </si>
  <si>
    <t>24</t>
  </si>
  <si>
    <t>13</t>
  </si>
  <si>
    <t>59233120</t>
  </si>
  <si>
    <t>deska plotová betonová 2900x50x290mm</t>
  </si>
  <si>
    <t>26</t>
  </si>
  <si>
    <t>59232550</t>
  </si>
  <si>
    <t>držák podhrabové desky typ U výšky 300mm koncový povrchová úprava žárový zinek</t>
  </si>
  <si>
    <t>28</t>
  </si>
  <si>
    <t>348401130</t>
  </si>
  <si>
    <t>Montáž oplocení ze strojového pletiva s napínacími dráty v přes 1,6 do 2,0 m</t>
  </si>
  <si>
    <t>m</t>
  </si>
  <si>
    <t>30</t>
  </si>
  <si>
    <t>31324768</t>
  </si>
  <si>
    <t>pletivo drátěné se čtvercovými oky zapletené Pz 50x2x2000mm</t>
  </si>
  <si>
    <t>32</t>
  </si>
  <si>
    <t>17</t>
  </si>
  <si>
    <t>348401350</t>
  </si>
  <si>
    <t>Rozvinutí, montáž a napnutí napínacího drátu na oplocení</t>
  </si>
  <si>
    <t>34</t>
  </si>
  <si>
    <t xml:space="preserve">88,200*3  "Přepočtené koeficientem množství</t>
  </si>
  <si>
    <t>15619100</t>
  </si>
  <si>
    <t>drát kruhový poplastovaný napínací 2,5/3,5mm</t>
  </si>
  <si>
    <t>36</t>
  </si>
  <si>
    <t>88,200*3 "Přepočtené koeficientem množství</t>
  </si>
  <si>
    <t>Ostatní konstrukce a práce, bourání</t>
  </si>
  <si>
    <t>19</t>
  </si>
  <si>
    <t>966052121</t>
  </si>
  <si>
    <t>Bourání sloupků a vzpěr ŽB plotových s betonovou patkou</t>
  </si>
  <si>
    <t>38</t>
  </si>
  <si>
    <t>966071821</t>
  </si>
  <si>
    <t>Rozebrání oplocení z drátěného pletiva se čtvercovými oky v do 1,6 m</t>
  </si>
  <si>
    <t>40</t>
  </si>
  <si>
    <t>997</t>
  </si>
  <si>
    <t>Přesun sutě</t>
  </si>
  <si>
    <t>997002611</t>
  </si>
  <si>
    <t>Nakládání suti a vybouraných hmot</t>
  </si>
  <si>
    <t>42</t>
  </si>
  <si>
    <t>997006512</t>
  </si>
  <si>
    <t>Vodorovné doprava suti s naložením a složením na skládku do 1 km</t>
  </si>
  <si>
    <t>44</t>
  </si>
  <si>
    <t>23</t>
  </si>
  <si>
    <t>997006519</t>
  </si>
  <si>
    <t>Příplatek k vodorovnému přemístění suti na skládku ZKD 1 km přes 1 km</t>
  </si>
  <si>
    <t>46</t>
  </si>
  <si>
    <t>3,19*13 "Přepočtené koeficientem množství"</t>
  </si>
  <si>
    <t>997013631</t>
  </si>
  <si>
    <t>Poplatek za uložení na skládce (skládkovné) stavebního odpadu směsného kód odpadu 17 09 04</t>
  </si>
  <si>
    <t>48</t>
  </si>
  <si>
    <t>998</t>
  </si>
  <si>
    <t>Přesun hmot</t>
  </si>
  <si>
    <t>25</t>
  </si>
  <si>
    <t>998001123</t>
  </si>
  <si>
    <t>Přesun hmot pro demolice objektů v do 21 m</t>
  </si>
  <si>
    <t>50</t>
  </si>
  <si>
    <t>Vedlejší rozpočtové náklady</t>
  </si>
  <si>
    <t>VRN3</t>
  </si>
  <si>
    <t>Zařízení staveniště</t>
  </si>
  <si>
    <t>030001000</t>
  </si>
  <si>
    <t>kpl</t>
  </si>
  <si>
    <t>52</t>
  </si>
  <si>
    <t>VRN7</t>
  </si>
  <si>
    <t>Provozní vlivy</t>
  </si>
  <si>
    <t>27</t>
  </si>
  <si>
    <t>070001000</t>
  </si>
  <si>
    <t>54</t>
  </si>
  <si>
    <t>VRN9</t>
  </si>
  <si>
    <t>Ostatní náklady</t>
  </si>
  <si>
    <t>090001000</t>
  </si>
  <si>
    <t>56</t>
  </si>
  <si>
    <t>P</t>
  </si>
  <si>
    <t>Poznámka k položce:_x000d_
Poznámka k položce: Ostatní náklady - vytýčení sítí</t>
  </si>
  <si>
    <t>SO 02 - Demolice prádelny Velešín</t>
  </si>
  <si>
    <t xml:space="preserve">    VRN6 - Územní vlivy</t>
  </si>
  <si>
    <t>174111101</t>
  </si>
  <si>
    <t>Zásyp jam, šachet rýh nebo kolem objektů sypaninou se zhutněním ručně</t>
  </si>
  <si>
    <t>231745357</t>
  </si>
  <si>
    <t>Zásyp sypaninou z jakékoliv horniny ručně s uložením výkopku ve vrstvách se zhutněním jam, šachet, rýh nebo kolem objektů v těchto vykopávkách</t>
  </si>
  <si>
    <t>(4,0*0,8*1,5)</t>
  </si>
  <si>
    <t>Úprava pozemku s rozpojením, přehrnutím, urovnáním a přehrnutím do 20 m zeminy skupiny 1 a 2</t>
  </si>
  <si>
    <t>-1726057983</t>
  </si>
  <si>
    <t>Úprava pozemku s rozpojením a přehrnutím včetně urovnání v zemině skupiny 1 a 2, s přemístěním na vzdálenost do 20 m</t>
  </si>
  <si>
    <t>(4,9*7,0)*0,3</t>
  </si>
  <si>
    <t>-2167505</t>
  </si>
  <si>
    <t>Rozprostření a urovnání ornice v rovině nebo ve svahu sklonu do 1:5 strojně při souvislé ploše do 100 m2, tl. vrstvy do 200 mm</t>
  </si>
  <si>
    <t>(4,9*7,0)</t>
  </si>
  <si>
    <t>zemina pro terénní úpravy - ornice</t>
  </si>
  <si>
    <t>1729521380</t>
  </si>
  <si>
    <t>4,9*7,0*0,3</t>
  </si>
  <si>
    <t>Založení parkového trávníku výsevem pl do 1000 m2 v rovině a ve svahu do 1:5</t>
  </si>
  <si>
    <t>983804632</t>
  </si>
  <si>
    <t>Založení trávníku na půdě předem připravené plochy do 1000 m2 výsevem včetně utažení parkového v rovině nebo na svahu do 1:5</t>
  </si>
  <si>
    <t>593104729</t>
  </si>
  <si>
    <t>34,3*0,02 'Přepočtené koeficientem množství</t>
  </si>
  <si>
    <t>963031434</t>
  </si>
  <si>
    <t>Bourání cihelných kleneb na MV nebo MVC tl do 300 mm</t>
  </si>
  <si>
    <t>1090545759</t>
  </si>
  <si>
    <t>Bourání cihelných kleneb na maltu vápennou nebo vápenocementovou, tl. do 300 mm</t>
  </si>
  <si>
    <t>(3,8*6,3)</t>
  </si>
  <si>
    <t>981011313</t>
  </si>
  <si>
    <t>Demolice budov zděných na MVC podíl konstrukcí přes 15 do 20 % postupným rozebíráním</t>
  </si>
  <si>
    <t>120410578</t>
  </si>
  <si>
    <t>Demolice budov postupným rozebíráním z cihel, kamene, smíšeného nebo hrázděného zdiva, tvárnic na maltu vápennou nebo vápenocementovou s podílem konstrukcí přes 15 do 20 %</t>
  </si>
  <si>
    <t>111,47 "viz, nález"</t>
  </si>
  <si>
    <t>94620220</t>
  </si>
  <si>
    <t>poplatek za uložení komunálního odpadu zatříděného kódem 20 03 01</t>
  </si>
  <si>
    <t>-26738346</t>
  </si>
  <si>
    <t>2118874228</t>
  </si>
  <si>
    <t>Nakládání suti a vybouraných hmot na dopravní prostředek pro vodorovné přemístění</t>
  </si>
  <si>
    <t>Vodorovné doprava suti s naložením a složením na skládku přes 100 m do 1 km</t>
  </si>
  <si>
    <t>1269230686</t>
  </si>
  <si>
    <t>Vodorovná doprava suti na skládku s naložením na dopravní prostředek a složením přes 100 m do 1 km</t>
  </si>
  <si>
    <t>1166346327</t>
  </si>
  <si>
    <t>Vodorovná doprava suti na skládku Příplatek k ceně -6512 za každý další i započatý 1 km</t>
  </si>
  <si>
    <t>52,373*20 'Přepočtené koeficientem množství</t>
  </si>
  <si>
    <t>-310013815</t>
  </si>
  <si>
    <t>Poplatek za uložení stavebního odpadu na skládce (skládkovné) směsného stavebního a demoličního zatříděného do Katalogu odpadů pod kódem 17 09 04</t>
  </si>
  <si>
    <t>127341203</t>
  </si>
  <si>
    <t>Přesun hmot pro demolice objektů výšky do 21 m</t>
  </si>
  <si>
    <t>1024</t>
  </si>
  <si>
    <t>1927780459</t>
  </si>
  <si>
    <t>VRN6</t>
  </si>
  <si>
    <t>Územní vlivy</t>
  </si>
  <si>
    <t>064002000</t>
  </si>
  <si>
    <t>Práce ve zdraví škodlivém prostředí</t>
  </si>
  <si>
    <t>-324716156</t>
  </si>
  <si>
    <t>1474597325</t>
  </si>
  <si>
    <t>SO 03 - Demolice objektů v žst. Stod</t>
  </si>
  <si>
    <t>Soupis:</t>
  </si>
  <si>
    <t>PS 01 - Oprava oplocení</t>
  </si>
  <si>
    <t>338171123</t>
  </si>
  <si>
    <t>Osazování sloupků a vzpěr plotových ocelových v přes 2 do 2,6 m se zabetonováním</t>
  </si>
  <si>
    <t>55342185</t>
  </si>
  <si>
    <t>plotový profilovaný sloupek D 60-70mm dl 2,0-2,5m pro svařované pletivo v návinu povrchová úprava Pz a komaxit</t>
  </si>
  <si>
    <t>55342184</t>
  </si>
  <si>
    <t>plotový profilovaný sloupek D 40-50mm dl 3,0-3,5m pro svařované pletivo v návinu povrchová úprava Pz a komaxit</t>
  </si>
  <si>
    <t>348101210</t>
  </si>
  <si>
    <t>Osazení vrat nebo vrátek k oplocení na ocelové sloupky pl do 2 m2</t>
  </si>
  <si>
    <t>55342335</t>
  </si>
  <si>
    <t>branka plotová jednokřídlá Pz s PVC vrstvou 1000x2030mm</t>
  </si>
  <si>
    <t>348101240</t>
  </si>
  <si>
    <t>Osazení vrat nebo vrátek k oplocení na ocelové sloupky pl přes 6 do 8 m2</t>
  </si>
  <si>
    <t>55342348</t>
  </si>
  <si>
    <t>brána plotová dvoukřídlá Pz 4000x2030mm</t>
  </si>
  <si>
    <t>116,5*1,05</t>
  </si>
  <si>
    <t xml:space="preserve">122,325*3  "Přepočtené koeficientem množství</t>
  </si>
  <si>
    <t>122,325*3 "Přepočtené koeficientem množství</t>
  </si>
  <si>
    <t>4,431*15 "Přepočtené koeficientem množství"</t>
  </si>
  <si>
    <t>PS 02 - Demolice dřevěného skladu 1</t>
  </si>
  <si>
    <t>PSV - Práce a dodávky PSV</t>
  </si>
  <si>
    <t xml:space="preserve">    764 - Konstrukce klempířské</t>
  </si>
  <si>
    <t>(2,3*3,4*1,2)*0,3</t>
  </si>
  <si>
    <t>181311103</t>
  </si>
  <si>
    <t>Rozprostření ornice tl vrstvy do 200 mm v rovině nebo ve svahu do 1:5 ručně</t>
  </si>
  <si>
    <t>2,3*3,4*1,2</t>
  </si>
  <si>
    <t>2,3*3,4*1,2*0,3</t>
  </si>
  <si>
    <t>981011111</t>
  </si>
  <si>
    <t>Demolice budov dřevěných lehkých jednostranně obitých postupným rozebíráním</t>
  </si>
  <si>
    <t>2,3*3,4*2,3</t>
  </si>
  <si>
    <t>0,766*15 "Přepočtené koeficientem množství"</t>
  </si>
  <si>
    <t>997013811</t>
  </si>
  <si>
    <t>Poplatek za uložení na skládce (skládkovné) stavebního odpadu dřevěného kód odpadu 17 02 01</t>
  </si>
  <si>
    <t>PSV</t>
  </si>
  <si>
    <t>Práce a dodávky PSV</t>
  </si>
  <si>
    <t>764</t>
  </si>
  <si>
    <t>Konstrukce klempířské</t>
  </si>
  <si>
    <t>764001821</t>
  </si>
  <si>
    <t>Demontáž krytiny ze svitků nebo tabulí do suti</t>
  </si>
  <si>
    <t>3,6*1,5*2</t>
  </si>
  <si>
    <t>PS 03 - Demolice cihelného krbu</t>
  </si>
  <si>
    <t>(0,8*1,3+0,8*2,1)*1,2*0,3</t>
  </si>
  <si>
    <t>(0,8*1,3+0,8*2,1)*1,2</t>
  </si>
  <si>
    <t>981011414</t>
  </si>
  <si>
    <t>Demolice budov zděných na MC nebo z betonu podíl konstrukcí přes 20 do 25 % postupným rozebíráním</t>
  </si>
  <si>
    <t>-154313248</t>
  </si>
  <si>
    <t>Demolice budov postupným rozebíráním z cihel, kamene, tvárnic na maltu cementovou nebo z betonu prostého s podílem konstrukcí přes 20 do 25 %</t>
  </si>
  <si>
    <t>(0,8*1,3+0,8*2,1)*0,8 +0,8*0,8*0,8</t>
  </si>
  <si>
    <t>-2012129103</t>
  </si>
  <si>
    <t>-858623275</t>
  </si>
  <si>
    <t>807653034</t>
  </si>
  <si>
    <t>1,263*20 'Přepočtené koeficientem množství</t>
  </si>
  <si>
    <t>PS 04 - Demolice skleníku</t>
  </si>
  <si>
    <t xml:space="preserve">    5 - Komunikace pozemní</t>
  </si>
  <si>
    <t>(2,1*2,6*1,2)*0,3</t>
  </si>
  <si>
    <t>2,1*2,6*1,2</t>
  </si>
  <si>
    <t>2,1*2,6*1,2*0,3</t>
  </si>
  <si>
    <t>Komunikace pozemní</t>
  </si>
  <si>
    <t>525421111</t>
  </si>
  <si>
    <t>Demontáž koleje na pražcích dřevěných soustavy UIC60 rozdělení c</t>
  </si>
  <si>
    <t>"základ z pražců pod skleníkem" (2,1+2,6)*2*2</t>
  </si>
  <si>
    <t>968062244</t>
  </si>
  <si>
    <t>Vybourání dřevěných rámů oken jednoduchých včetně křídel pl do 1 m2</t>
  </si>
  <si>
    <t>"skleník z okenních rámů"</t>
  </si>
  <si>
    <t>"stěny" (2,1+2,6)*2*2,1</t>
  </si>
  <si>
    <t>"zastřešení" 2,6*1,5*2</t>
  </si>
  <si>
    <t>7,579*15 "Přepočtené koeficientem množství"</t>
  </si>
  <si>
    <t>997013804</t>
  </si>
  <si>
    <t>Poplatek za uložení na skládce (skládkovné) stavebního odpadu ze skla kód odpadu 17 02 02</t>
  </si>
  <si>
    <t>PS 05 - Demolice dřevěného skladu 2</t>
  </si>
  <si>
    <t xml:space="preserve">    712 - Povlakové krytiny</t>
  </si>
  <si>
    <t>3,0*10,0*1,2*0,3</t>
  </si>
  <si>
    <t>3,0*10,0*1,2</t>
  </si>
  <si>
    <t>3,0*10,0*2,3</t>
  </si>
  <si>
    <t>2,842*15 "Přepočtené koeficientem množství"</t>
  </si>
  <si>
    <t>997013814</t>
  </si>
  <si>
    <t>Poplatek za uložení na skládce (skládkovné) stavebního odpadu izolací kód odpadu 17 06 04</t>
  </si>
  <si>
    <t>712</t>
  </si>
  <si>
    <t>Povlakové krytiny</t>
  </si>
  <si>
    <t>712331811</t>
  </si>
  <si>
    <t>Odstranění povlakové krytiny střech do 10° z pásů uložených na sucho samolepící</t>
  </si>
  <si>
    <t>10,5*3,5</t>
  </si>
  <si>
    <t>PS 06 - Demolice dřevěného skladu 3</t>
  </si>
  <si>
    <t>"sklad" 8,0*3,5*1,2*0,3</t>
  </si>
  <si>
    <t>"přístřešek" 8,0*2,0*1,2*0,3</t>
  </si>
  <si>
    <t>"sklad" 8,0*3,5*1,2</t>
  </si>
  <si>
    <t>"přístřešek" 8,0*2,0*1,2</t>
  </si>
  <si>
    <t>"sklad" 8,0*3,5*3,5</t>
  </si>
  <si>
    <t>"přístřešek" 8,0*2,0*3,5</t>
  </si>
  <si>
    <t>6,226*15 "Přepočtené koeficientem množství"</t>
  </si>
  <si>
    <t>8,7*2,0*2+8,2*2,3</t>
  </si>
  <si>
    <t>PS 07 - Demolice dřevěného skladu 4</t>
  </si>
  <si>
    <t>5,0*2,3*1,2*0,3</t>
  </si>
  <si>
    <t>5,0*2,3*1,2</t>
  </si>
  <si>
    <t>5,0*2,3*2,0</t>
  </si>
  <si>
    <t>1,001*15 "Přepočtené koeficientem množství"</t>
  </si>
  <si>
    <t>"50 % lepenka" 5,2*2,0</t>
  </si>
  <si>
    <t>"50 % plech" 5,2*2,0</t>
  </si>
  <si>
    <t>PS 08 - VRN</t>
  </si>
  <si>
    <t>Poznámka k položce:_x000d_
Poznámka k položce: Ostatní náklady - vytýčení sítí, odpojení od sítí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</si>
</sst>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hidden="1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hidden="1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52" t="s">
        <v>37</v>
      </c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5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5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5" t="s">
        <v>48</v>
      </c>
      <c r="AI60" s="42"/>
      <c r="AJ60" s="42"/>
      <c r="AK60" s="42"/>
      <c r="AL60" s="42"/>
      <c r="AM60" s="65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5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5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5" t="s">
        <v>48</v>
      </c>
      <c r="AI75" s="42"/>
      <c r="AJ75" s="42"/>
      <c r="AK75" s="42"/>
      <c r="AL75" s="42"/>
      <c r="AM75" s="65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4"/>
      <c r="BE77" s="38"/>
    </row>
    <row r="81" s="2" customFormat="1" ht="6.96" customHeight="1">
      <c r="A81" s="38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1"/>
      <c r="C84" s="32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65423064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Drobné stavební práce na objektech OŘ Plzeň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9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80" t="str">
        <f>IF(AN8= "","",AN8)</f>
        <v>24. 7. 2023</v>
      </c>
      <c r="AN87" s="80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2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1" t="str">
        <f>IF(E17="","",E17)</f>
        <v xml:space="preserve"> </v>
      </c>
      <c r="AN89" s="72"/>
      <c r="AO89" s="72"/>
      <c r="AP89" s="72"/>
      <c r="AQ89" s="40"/>
      <c r="AR89" s="44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2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1" t="str">
        <f>IF(E20="","",E20)</f>
        <v xml:space="preserve"> </v>
      </c>
      <c r="AN90" s="72"/>
      <c r="AO90" s="72"/>
      <c r="AP90" s="72"/>
      <c r="AQ90" s="40"/>
      <c r="AR90" s="44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8"/>
    </row>
    <row r="92" s="2" customFormat="1" ht="29.28" customHeight="1">
      <c r="A92" s="38"/>
      <c r="B92" s="39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4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8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ROUND(AG95+AG96+AG97,2)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ROUND(AS95+AS96+AS97,2)</f>
        <v>0</v>
      </c>
      <c r="AT94" s="115">
        <f>ROUND(SUM(AV94:AW94),2)</f>
        <v>0</v>
      </c>
      <c r="AU94" s="116">
        <f>ROUND(AU95+AU96+AU97,5)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ROUND(AZ95+AZ96+AZ97,2)</f>
        <v>0</v>
      </c>
      <c r="BA94" s="115">
        <f>ROUND(BA95+BA96+BA97,2)</f>
        <v>0</v>
      </c>
      <c r="BB94" s="115">
        <f>ROUND(BB95+BB96+BB97,2)</f>
        <v>0</v>
      </c>
      <c r="BC94" s="115">
        <f>ROUND(BC95+BC96+BC97,2)</f>
        <v>0</v>
      </c>
      <c r="BD94" s="117">
        <f>ROUND(BD95+BD96+BD97,2)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Oprava oplocení K...'!J30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'SO 01 - Oprava oplocení K...'!P126</f>
        <v>0</v>
      </c>
      <c r="AV95" s="129">
        <f>'SO 01 - Oprava oplocení K...'!J33</f>
        <v>0</v>
      </c>
      <c r="AW95" s="129">
        <f>'SO 01 - Oprava oplocení K...'!J34</f>
        <v>0</v>
      </c>
      <c r="AX95" s="129">
        <f>'SO 01 - Oprava oplocení K...'!J35</f>
        <v>0</v>
      </c>
      <c r="AY95" s="129">
        <f>'SO 01 - Oprava oplocení K...'!J36</f>
        <v>0</v>
      </c>
      <c r="AZ95" s="129">
        <f>'SO 01 - Oprava oplocení K...'!F33</f>
        <v>0</v>
      </c>
      <c r="BA95" s="129">
        <f>'SO 01 - Oprava oplocení K...'!F34</f>
        <v>0</v>
      </c>
      <c r="BB95" s="129">
        <f>'SO 01 - Oprava oplocení K...'!F35</f>
        <v>0</v>
      </c>
      <c r="BC95" s="129">
        <f>'SO 01 - Oprava oplocení K...'!F36</f>
        <v>0</v>
      </c>
      <c r="BD95" s="131">
        <f>'SO 01 - Oprava oplocení K...'!F37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7" customFormat="1" ht="16.5" customHeight="1">
      <c r="A96" s="120" t="s">
        <v>77</v>
      </c>
      <c r="B96" s="121"/>
      <c r="C96" s="122"/>
      <c r="D96" s="123" t="s">
        <v>84</v>
      </c>
      <c r="E96" s="123"/>
      <c r="F96" s="123"/>
      <c r="G96" s="123"/>
      <c r="H96" s="123"/>
      <c r="I96" s="124"/>
      <c r="J96" s="123" t="s">
        <v>85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02 - Demolice prádelny...'!J30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80</v>
      </c>
      <c r="AR96" s="127"/>
      <c r="AS96" s="128">
        <v>0</v>
      </c>
      <c r="AT96" s="129">
        <f>ROUND(SUM(AV96:AW96),2)</f>
        <v>0</v>
      </c>
      <c r="AU96" s="130">
        <f>'SO 02 - Demolice prádelny...'!P125</f>
        <v>0</v>
      </c>
      <c r="AV96" s="129">
        <f>'SO 02 - Demolice prádelny...'!J33</f>
        <v>0</v>
      </c>
      <c r="AW96" s="129">
        <f>'SO 02 - Demolice prádelny...'!J34</f>
        <v>0</v>
      </c>
      <c r="AX96" s="129">
        <f>'SO 02 - Demolice prádelny...'!J35</f>
        <v>0</v>
      </c>
      <c r="AY96" s="129">
        <f>'SO 02 - Demolice prádelny...'!J36</f>
        <v>0</v>
      </c>
      <c r="AZ96" s="129">
        <f>'SO 02 - Demolice prádelny...'!F33</f>
        <v>0</v>
      </c>
      <c r="BA96" s="129">
        <f>'SO 02 - Demolice prádelny...'!F34</f>
        <v>0</v>
      </c>
      <c r="BB96" s="129">
        <f>'SO 02 - Demolice prádelny...'!F35</f>
        <v>0</v>
      </c>
      <c r="BC96" s="129">
        <f>'SO 02 - Demolice prádelny...'!F36</f>
        <v>0</v>
      </c>
      <c r="BD96" s="131">
        <f>'SO 02 - Demolice prádelny...'!F37</f>
        <v>0</v>
      </c>
      <c r="BE96" s="7"/>
      <c r="BT96" s="132" t="s">
        <v>81</v>
      </c>
      <c r="BV96" s="132" t="s">
        <v>75</v>
      </c>
      <c r="BW96" s="132" t="s">
        <v>86</v>
      </c>
      <c r="BX96" s="132" t="s">
        <v>5</v>
      </c>
      <c r="CL96" s="132" t="s">
        <v>1</v>
      </c>
      <c r="CM96" s="132" t="s">
        <v>83</v>
      </c>
    </row>
    <row r="97" s="7" customFormat="1" ht="16.5" customHeight="1">
      <c r="A97" s="7"/>
      <c r="B97" s="121"/>
      <c r="C97" s="122"/>
      <c r="D97" s="123" t="s">
        <v>87</v>
      </c>
      <c r="E97" s="123"/>
      <c r="F97" s="123"/>
      <c r="G97" s="123"/>
      <c r="H97" s="123"/>
      <c r="I97" s="124"/>
      <c r="J97" s="123" t="s">
        <v>88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33">
        <f>ROUND(SUM(AG98:AG105),2)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80</v>
      </c>
      <c r="AR97" s="127"/>
      <c r="AS97" s="128">
        <f>ROUND(SUM(AS98:AS105),2)</f>
        <v>0</v>
      </c>
      <c r="AT97" s="129">
        <f>ROUND(SUM(AV97:AW97),2)</f>
        <v>0</v>
      </c>
      <c r="AU97" s="130">
        <f>ROUND(SUM(AU98:AU105),5)</f>
        <v>0</v>
      </c>
      <c r="AV97" s="129">
        <f>ROUND(AZ97*L29,2)</f>
        <v>0</v>
      </c>
      <c r="AW97" s="129">
        <f>ROUND(BA97*L30,2)</f>
        <v>0</v>
      </c>
      <c r="AX97" s="129">
        <f>ROUND(BB97*L29,2)</f>
        <v>0</v>
      </c>
      <c r="AY97" s="129">
        <f>ROUND(BC97*L30,2)</f>
        <v>0</v>
      </c>
      <c r="AZ97" s="129">
        <f>ROUND(SUM(AZ98:AZ105),2)</f>
        <v>0</v>
      </c>
      <c r="BA97" s="129">
        <f>ROUND(SUM(BA98:BA105),2)</f>
        <v>0</v>
      </c>
      <c r="BB97" s="129">
        <f>ROUND(SUM(BB98:BB105),2)</f>
        <v>0</v>
      </c>
      <c r="BC97" s="129">
        <f>ROUND(SUM(BC98:BC105),2)</f>
        <v>0</v>
      </c>
      <c r="BD97" s="131">
        <f>ROUND(SUM(BD98:BD105),2)</f>
        <v>0</v>
      </c>
      <c r="BE97" s="7"/>
      <c r="BS97" s="132" t="s">
        <v>72</v>
      </c>
      <c r="BT97" s="132" t="s">
        <v>81</v>
      </c>
      <c r="BU97" s="132" t="s">
        <v>74</v>
      </c>
      <c r="BV97" s="132" t="s">
        <v>75</v>
      </c>
      <c r="BW97" s="132" t="s">
        <v>89</v>
      </c>
      <c r="BX97" s="132" t="s">
        <v>5</v>
      </c>
      <c r="CL97" s="132" t="s">
        <v>1</v>
      </c>
      <c r="CM97" s="132" t="s">
        <v>83</v>
      </c>
    </row>
    <row r="98" s="4" customFormat="1" ht="16.5" customHeight="1">
      <c r="A98" s="120" t="s">
        <v>77</v>
      </c>
      <c r="B98" s="71"/>
      <c r="C98" s="134"/>
      <c r="D98" s="134"/>
      <c r="E98" s="135" t="s">
        <v>90</v>
      </c>
      <c r="F98" s="135"/>
      <c r="G98" s="135"/>
      <c r="H98" s="135"/>
      <c r="I98" s="135"/>
      <c r="J98" s="134"/>
      <c r="K98" s="135" t="s">
        <v>91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'PS 01 - Oprava oplocení'!J32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92</v>
      </c>
      <c r="AR98" s="73"/>
      <c r="AS98" s="138">
        <v>0</v>
      </c>
      <c r="AT98" s="139">
        <f>ROUND(SUM(AV98:AW98),2)</f>
        <v>0</v>
      </c>
      <c r="AU98" s="140">
        <f>'PS 01 - Oprava oplocení'!P125</f>
        <v>0</v>
      </c>
      <c r="AV98" s="139">
        <f>'PS 01 - Oprava oplocení'!J35</f>
        <v>0</v>
      </c>
      <c r="AW98" s="139">
        <f>'PS 01 - Oprava oplocení'!J36</f>
        <v>0</v>
      </c>
      <c r="AX98" s="139">
        <f>'PS 01 - Oprava oplocení'!J37</f>
        <v>0</v>
      </c>
      <c r="AY98" s="139">
        <f>'PS 01 - Oprava oplocení'!J38</f>
        <v>0</v>
      </c>
      <c r="AZ98" s="139">
        <f>'PS 01 - Oprava oplocení'!F35</f>
        <v>0</v>
      </c>
      <c r="BA98" s="139">
        <f>'PS 01 - Oprava oplocení'!F36</f>
        <v>0</v>
      </c>
      <c r="BB98" s="139">
        <f>'PS 01 - Oprava oplocení'!F37</f>
        <v>0</v>
      </c>
      <c r="BC98" s="139">
        <f>'PS 01 - Oprava oplocení'!F38</f>
        <v>0</v>
      </c>
      <c r="BD98" s="141">
        <f>'PS 01 - Oprava oplocení'!F39</f>
        <v>0</v>
      </c>
      <c r="BE98" s="4"/>
      <c r="BT98" s="142" t="s">
        <v>83</v>
      </c>
      <c r="BV98" s="142" t="s">
        <v>75</v>
      </c>
      <c r="BW98" s="142" t="s">
        <v>93</v>
      </c>
      <c r="BX98" s="142" t="s">
        <v>89</v>
      </c>
      <c r="CL98" s="142" t="s">
        <v>1</v>
      </c>
    </row>
    <row r="99" s="4" customFormat="1" ht="16.5" customHeight="1">
      <c r="A99" s="120" t="s">
        <v>77</v>
      </c>
      <c r="B99" s="71"/>
      <c r="C99" s="134"/>
      <c r="D99" s="134"/>
      <c r="E99" s="135" t="s">
        <v>94</v>
      </c>
      <c r="F99" s="135"/>
      <c r="G99" s="135"/>
      <c r="H99" s="135"/>
      <c r="I99" s="135"/>
      <c r="J99" s="134"/>
      <c r="K99" s="135" t="s">
        <v>95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'PS 02 - Demolice dřevěnéh...'!J32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92</v>
      </c>
      <c r="AR99" s="73"/>
      <c r="AS99" s="138">
        <v>0</v>
      </c>
      <c r="AT99" s="139">
        <f>ROUND(SUM(AV99:AW99),2)</f>
        <v>0</v>
      </c>
      <c r="AU99" s="140">
        <f>'PS 02 - Demolice dřevěnéh...'!P127</f>
        <v>0</v>
      </c>
      <c r="AV99" s="139">
        <f>'PS 02 - Demolice dřevěnéh...'!J35</f>
        <v>0</v>
      </c>
      <c r="AW99" s="139">
        <f>'PS 02 - Demolice dřevěnéh...'!J36</f>
        <v>0</v>
      </c>
      <c r="AX99" s="139">
        <f>'PS 02 - Demolice dřevěnéh...'!J37</f>
        <v>0</v>
      </c>
      <c r="AY99" s="139">
        <f>'PS 02 - Demolice dřevěnéh...'!J38</f>
        <v>0</v>
      </c>
      <c r="AZ99" s="139">
        <f>'PS 02 - Demolice dřevěnéh...'!F35</f>
        <v>0</v>
      </c>
      <c r="BA99" s="139">
        <f>'PS 02 - Demolice dřevěnéh...'!F36</f>
        <v>0</v>
      </c>
      <c r="BB99" s="139">
        <f>'PS 02 - Demolice dřevěnéh...'!F37</f>
        <v>0</v>
      </c>
      <c r="BC99" s="139">
        <f>'PS 02 - Demolice dřevěnéh...'!F38</f>
        <v>0</v>
      </c>
      <c r="BD99" s="141">
        <f>'PS 02 - Demolice dřevěnéh...'!F39</f>
        <v>0</v>
      </c>
      <c r="BE99" s="4"/>
      <c r="BT99" s="142" t="s">
        <v>83</v>
      </c>
      <c r="BV99" s="142" t="s">
        <v>75</v>
      </c>
      <c r="BW99" s="142" t="s">
        <v>96</v>
      </c>
      <c r="BX99" s="142" t="s">
        <v>89</v>
      </c>
      <c r="CL99" s="142" t="s">
        <v>1</v>
      </c>
    </row>
    <row r="100" s="4" customFormat="1" ht="16.5" customHeight="1">
      <c r="A100" s="120" t="s">
        <v>77</v>
      </c>
      <c r="B100" s="71"/>
      <c r="C100" s="134"/>
      <c r="D100" s="134"/>
      <c r="E100" s="135" t="s">
        <v>97</v>
      </c>
      <c r="F100" s="135"/>
      <c r="G100" s="135"/>
      <c r="H100" s="135"/>
      <c r="I100" s="135"/>
      <c r="J100" s="134"/>
      <c r="K100" s="135" t="s">
        <v>98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'PS 03 - Demolice cihelnéh...'!J32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92</v>
      </c>
      <c r="AR100" s="73"/>
      <c r="AS100" s="138">
        <v>0</v>
      </c>
      <c r="AT100" s="139">
        <f>ROUND(SUM(AV100:AW100),2)</f>
        <v>0</v>
      </c>
      <c r="AU100" s="140">
        <f>'PS 03 - Demolice cihelnéh...'!P125</f>
        <v>0</v>
      </c>
      <c r="AV100" s="139">
        <f>'PS 03 - Demolice cihelnéh...'!J35</f>
        <v>0</v>
      </c>
      <c r="AW100" s="139">
        <f>'PS 03 - Demolice cihelnéh...'!J36</f>
        <v>0</v>
      </c>
      <c r="AX100" s="139">
        <f>'PS 03 - Demolice cihelnéh...'!J37</f>
        <v>0</v>
      </c>
      <c r="AY100" s="139">
        <f>'PS 03 - Demolice cihelnéh...'!J38</f>
        <v>0</v>
      </c>
      <c r="AZ100" s="139">
        <f>'PS 03 - Demolice cihelnéh...'!F35</f>
        <v>0</v>
      </c>
      <c r="BA100" s="139">
        <f>'PS 03 - Demolice cihelnéh...'!F36</f>
        <v>0</v>
      </c>
      <c r="BB100" s="139">
        <f>'PS 03 - Demolice cihelnéh...'!F37</f>
        <v>0</v>
      </c>
      <c r="BC100" s="139">
        <f>'PS 03 - Demolice cihelnéh...'!F38</f>
        <v>0</v>
      </c>
      <c r="BD100" s="141">
        <f>'PS 03 - Demolice cihelnéh...'!F39</f>
        <v>0</v>
      </c>
      <c r="BE100" s="4"/>
      <c r="BT100" s="142" t="s">
        <v>83</v>
      </c>
      <c r="BV100" s="142" t="s">
        <v>75</v>
      </c>
      <c r="BW100" s="142" t="s">
        <v>99</v>
      </c>
      <c r="BX100" s="142" t="s">
        <v>89</v>
      </c>
      <c r="CL100" s="142" t="s">
        <v>1</v>
      </c>
    </row>
    <row r="101" s="4" customFormat="1" ht="16.5" customHeight="1">
      <c r="A101" s="120" t="s">
        <v>77</v>
      </c>
      <c r="B101" s="71"/>
      <c r="C101" s="134"/>
      <c r="D101" s="134"/>
      <c r="E101" s="135" t="s">
        <v>100</v>
      </c>
      <c r="F101" s="135"/>
      <c r="G101" s="135"/>
      <c r="H101" s="135"/>
      <c r="I101" s="135"/>
      <c r="J101" s="134"/>
      <c r="K101" s="135" t="s">
        <v>101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'PS 04 - Demolice skleníku'!J32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92</v>
      </c>
      <c r="AR101" s="73"/>
      <c r="AS101" s="138">
        <v>0</v>
      </c>
      <c r="AT101" s="139">
        <f>ROUND(SUM(AV101:AW101),2)</f>
        <v>0</v>
      </c>
      <c r="AU101" s="140">
        <f>'PS 04 - Demolice skleníku'!P126</f>
        <v>0</v>
      </c>
      <c r="AV101" s="139">
        <f>'PS 04 - Demolice skleníku'!J35</f>
        <v>0</v>
      </c>
      <c r="AW101" s="139">
        <f>'PS 04 - Demolice skleníku'!J36</f>
        <v>0</v>
      </c>
      <c r="AX101" s="139">
        <f>'PS 04 - Demolice skleníku'!J37</f>
        <v>0</v>
      </c>
      <c r="AY101" s="139">
        <f>'PS 04 - Demolice skleníku'!J38</f>
        <v>0</v>
      </c>
      <c r="AZ101" s="139">
        <f>'PS 04 - Demolice skleníku'!F35</f>
        <v>0</v>
      </c>
      <c r="BA101" s="139">
        <f>'PS 04 - Demolice skleníku'!F36</f>
        <v>0</v>
      </c>
      <c r="BB101" s="139">
        <f>'PS 04 - Demolice skleníku'!F37</f>
        <v>0</v>
      </c>
      <c r="BC101" s="139">
        <f>'PS 04 - Demolice skleníku'!F38</f>
        <v>0</v>
      </c>
      <c r="BD101" s="141">
        <f>'PS 04 - Demolice skleníku'!F39</f>
        <v>0</v>
      </c>
      <c r="BE101" s="4"/>
      <c r="BT101" s="142" t="s">
        <v>83</v>
      </c>
      <c r="BV101" s="142" t="s">
        <v>75</v>
      </c>
      <c r="BW101" s="142" t="s">
        <v>102</v>
      </c>
      <c r="BX101" s="142" t="s">
        <v>89</v>
      </c>
      <c r="CL101" s="142" t="s">
        <v>1</v>
      </c>
    </row>
    <row r="102" s="4" customFormat="1" ht="16.5" customHeight="1">
      <c r="A102" s="120" t="s">
        <v>77</v>
      </c>
      <c r="B102" s="71"/>
      <c r="C102" s="134"/>
      <c r="D102" s="134"/>
      <c r="E102" s="135" t="s">
        <v>103</v>
      </c>
      <c r="F102" s="135"/>
      <c r="G102" s="135"/>
      <c r="H102" s="135"/>
      <c r="I102" s="135"/>
      <c r="J102" s="134"/>
      <c r="K102" s="135" t="s">
        <v>104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'PS 05 - Demolice dřevěnéh...'!J32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92</v>
      </c>
      <c r="AR102" s="73"/>
      <c r="AS102" s="138">
        <v>0</v>
      </c>
      <c r="AT102" s="139">
        <f>ROUND(SUM(AV102:AW102),2)</f>
        <v>0</v>
      </c>
      <c r="AU102" s="140">
        <f>'PS 05 - Demolice dřevěnéh...'!P127</f>
        <v>0</v>
      </c>
      <c r="AV102" s="139">
        <f>'PS 05 - Demolice dřevěnéh...'!J35</f>
        <v>0</v>
      </c>
      <c r="AW102" s="139">
        <f>'PS 05 - Demolice dřevěnéh...'!J36</f>
        <v>0</v>
      </c>
      <c r="AX102" s="139">
        <f>'PS 05 - Demolice dřevěnéh...'!J37</f>
        <v>0</v>
      </c>
      <c r="AY102" s="139">
        <f>'PS 05 - Demolice dřevěnéh...'!J38</f>
        <v>0</v>
      </c>
      <c r="AZ102" s="139">
        <f>'PS 05 - Demolice dřevěnéh...'!F35</f>
        <v>0</v>
      </c>
      <c r="BA102" s="139">
        <f>'PS 05 - Demolice dřevěnéh...'!F36</f>
        <v>0</v>
      </c>
      <c r="BB102" s="139">
        <f>'PS 05 - Demolice dřevěnéh...'!F37</f>
        <v>0</v>
      </c>
      <c r="BC102" s="139">
        <f>'PS 05 - Demolice dřevěnéh...'!F38</f>
        <v>0</v>
      </c>
      <c r="BD102" s="141">
        <f>'PS 05 - Demolice dřevěnéh...'!F39</f>
        <v>0</v>
      </c>
      <c r="BE102" s="4"/>
      <c r="BT102" s="142" t="s">
        <v>83</v>
      </c>
      <c r="BV102" s="142" t="s">
        <v>75</v>
      </c>
      <c r="BW102" s="142" t="s">
        <v>105</v>
      </c>
      <c r="BX102" s="142" t="s">
        <v>89</v>
      </c>
      <c r="CL102" s="142" t="s">
        <v>1</v>
      </c>
    </row>
    <row r="103" s="4" customFormat="1" ht="16.5" customHeight="1">
      <c r="A103" s="120" t="s">
        <v>77</v>
      </c>
      <c r="B103" s="71"/>
      <c r="C103" s="134"/>
      <c r="D103" s="134"/>
      <c r="E103" s="135" t="s">
        <v>106</v>
      </c>
      <c r="F103" s="135"/>
      <c r="G103" s="135"/>
      <c r="H103" s="135"/>
      <c r="I103" s="135"/>
      <c r="J103" s="134"/>
      <c r="K103" s="135" t="s">
        <v>107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'PS 06 - Demolice dřevěnéh...'!J32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92</v>
      </c>
      <c r="AR103" s="73"/>
      <c r="AS103" s="138">
        <v>0</v>
      </c>
      <c r="AT103" s="139">
        <f>ROUND(SUM(AV103:AW103),2)</f>
        <v>0</v>
      </c>
      <c r="AU103" s="140">
        <f>'PS 06 - Demolice dřevěnéh...'!P127</f>
        <v>0</v>
      </c>
      <c r="AV103" s="139">
        <f>'PS 06 - Demolice dřevěnéh...'!J35</f>
        <v>0</v>
      </c>
      <c r="AW103" s="139">
        <f>'PS 06 - Demolice dřevěnéh...'!J36</f>
        <v>0</v>
      </c>
      <c r="AX103" s="139">
        <f>'PS 06 - Demolice dřevěnéh...'!J37</f>
        <v>0</v>
      </c>
      <c r="AY103" s="139">
        <f>'PS 06 - Demolice dřevěnéh...'!J38</f>
        <v>0</v>
      </c>
      <c r="AZ103" s="139">
        <f>'PS 06 - Demolice dřevěnéh...'!F35</f>
        <v>0</v>
      </c>
      <c r="BA103" s="139">
        <f>'PS 06 - Demolice dřevěnéh...'!F36</f>
        <v>0</v>
      </c>
      <c r="BB103" s="139">
        <f>'PS 06 - Demolice dřevěnéh...'!F37</f>
        <v>0</v>
      </c>
      <c r="BC103" s="139">
        <f>'PS 06 - Demolice dřevěnéh...'!F38</f>
        <v>0</v>
      </c>
      <c r="BD103" s="141">
        <f>'PS 06 - Demolice dřevěnéh...'!F39</f>
        <v>0</v>
      </c>
      <c r="BE103" s="4"/>
      <c r="BT103" s="142" t="s">
        <v>83</v>
      </c>
      <c r="BV103" s="142" t="s">
        <v>75</v>
      </c>
      <c r="BW103" s="142" t="s">
        <v>108</v>
      </c>
      <c r="BX103" s="142" t="s">
        <v>89</v>
      </c>
      <c r="CL103" s="142" t="s">
        <v>1</v>
      </c>
    </row>
    <row r="104" s="4" customFormat="1" ht="16.5" customHeight="1">
      <c r="A104" s="120" t="s">
        <v>77</v>
      </c>
      <c r="B104" s="71"/>
      <c r="C104" s="134"/>
      <c r="D104" s="134"/>
      <c r="E104" s="135" t="s">
        <v>109</v>
      </c>
      <c r="F104" s="135"/>
      <c r="G104" s="135"/>
      <c r="H104" s="135"/>
      <c r="I104" s="135"/>
      <c r="J104" s="134"/>
      <c r="K104" s="135" t="s">
        <v>110</v>
      </c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35"/>
      <c r="AE104" s="135"/>
      <c r="AF104" s="135"/>
      <c r="AG104" s="136">
        <f>'PS 07 - Demolice dřevěnéh...'!J32</f>
        <v>0</v>
      </c>
      <c r="AH104" s="134"/>
      <c r="AI104" s="134"/>
      <c r="AJ104" s="134"/>
      <c r="AK104" s="134"/>
      <c r="AL104" s="134"/>
      <c r="AM104" s="134"/>
      <c r="AN104" s="136">
        <f>SUM(AG104,AT104)</f>
        <v>0</v>
      </c>
      <c r="AO104" s="134"/>
      <c r="AP104" s="134"/>
      <c r="AQ104" s="137" t="s">
        <v>92</v>
      </c>
      <c r="AR104" s="73"/>
      <c r="AS104" s="138">
        <v>0</v>
      </c>
      <c r="AT104" s="139">
        <f>ROUND(SUM(AV104:AW104),2)</f>
        <v>0</v>
      </c>
      <c r="AU104" s="140">
        <f>'PS 07 - Demolice dřevěnéh...'!P128</f>
        <v>0</v>
      </c>
      <c r="AV104" s="139">
        <f>'PS 07 - Demolice dřevěnéh...'!J35</f>
        <v>0</v>
      </c>
      <c r="AW104" s="139">
        <f>'PS 07 - Demolice dřevěnéh...'!J36</f>
        <v>0</v>
      </c>
      <c r="AX104" s="139">
        <f>'PS 07 - Demolice dřevěnéh...'!J37</f>
        <v>0</v>
      </c>
      <c r="AY104" s="139">
        <f>'PS 07 - Demolice dřevěnéh...'!J38</f>
        <v>0</v>
      </c>
      <c r="AZ104" s="139">
        <f>'PS 07 - Demolice dřevěnéh...'!F35</f>
        <v>0</v>
      </c>
      <c r="BA104" s="139">
        <f>'PS 07 - Demolice dřevěnéh...'!F36</f>
        <v>0</v>
      </c>
      <c r="BB104" s="139">
        <f>'PS 07 - Demolice dřevěnéh...'!F37</f>
        <v>0</v>
      </c>
      <c r="BC104" s="139">
        <f>'PS 07 - Demolice dřevěnéh...'!F38</f>
        <v>0</v>
      </c>
      <c r="BD104" s="141">
        <f>'PS 07 - Demolice dřevěnéh...'!F39</f>
        <v>0</v>
      </c>
      <c r="BE104" s="4"/>
      <c r="BT104" s="142" t="s">
        <v>83</v>
      </c>
      <c r="BV104" s="142" t="s">
        <v>75</v>
      </c>
      <c r="BW104" s="142" t="s">
        <v>111</v>
      </c>
      <c r="BX104" s="142" t="s">
        <v>89</v>
      </c>
      <c r="CL104" s="142" t="s">
        <v>1</v>
      </c>
    </row>
    <row r="105" s="4" customFormat="1" ht="16.5" customHeight="1">
      <c r="A105" s="120" t="s">
        <v>77</v>
      </c>
      <c r="B105" s="71"/>
      <c r="C105" s="134"/>
      <c r="D105" s="134"/>
      <c r="E105" s="135" t="s">
        <v>112</v>
      </c>
      <c r="F105" s="135"/>
      <c r="G105" s="135"/>
      <c r="H105" s="135"/>
      <c r="I105" s="135"/>
      <c r="J105" s="134"/>
      <c r="K105" s="135" t="s">
        <v>113</v>
      </c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35"/>
      <c r="AE105" s="135"/>
      <c r="AF105" s="135"/>
      <c r="AG105" s="136">
        <f>'PS 08 - VRN'!J32</f>
        <v>0</v>
      </c>
      <c r="AH105" s="134"/>
      <c r="AI105" s="134"/>
      <c r="AJ105" s="134"/>
      <c r="AK105" s="134"/>
      <c r="AL105" s="134"/>
      <c r="AM105" s="134"/>
      <c r="AN105" s="136">
        <f>SUM(AG105,AT105)</f>
        <v>0</v>
      </c>
      <c r="AO105" s="134"/>
      <c r="AP105" s="134"/>
      <c r="AQ105" s="137" t="s">
        <v>92</v>
      </c>
      <c r="AR105" s="73"/>
      <c r="AS105" s="143">
        <v>0</v>
      </c>
      <c r="AT105" s="144">
        <f>ROUND(SUM(AV105:AW105),2)</f>
        <v>0</v>
      </c>
      <c r="AU105" s="145">
        <f>'PS 08 - VRN'!P124</f>
        <v>0</v>
      </c>
      <c r="AV105" s="144">
        <f>'PS 08 - VRN'!J35</f>
        <v>0</v>
      </c>
      <c r="AW105" s="144">
        <f>'PS 08 - VRN'!J36</f>
        <v>0</v>
      </c>
      <c r="AX105" s="144">
        <f>'PS 08 - VRN'!J37</f>
        <v>0</v>
      </c>
      <c r="AY105" s="144">
        <f>'PS 08 - VRN'!J38</f>
        <v>0</v>
      </c>
      <c r="AZ105" s="144">
        <f>'PS 08 - VRN'!F35</f>
        <v>0</v>
      </c>
      <c r="BA105" s="144">
        <f>'PS 08 - VRN'!F36</f>
        <v>0</v>
      </c>
      <c r="BB105" s="144">
        <f>'PS 08 - VRN'!F37</f>
        <v>0</v>
      </c>
      <c r="BC105" s="144">
        <f>'PS 08 - VRN'!F38</f>
        <v>0</v>
      </c>
      <c r="BD105" s="146">
        <f>'PS 08 - VRN'!F39</f>
        <v>0</v>
      </c>
      <c r="BE105" s="4"/>
      <c r="BT105" s="142" t="s">
        <v>83</v>
      </c>
      <c r="BV105" s="142" t="s">
        <v>75</v>
      </c>
      <c r="BW105" s="142" t="s">
        <v>114</v>
      </c>
      <c r="BX105" s="142" t="s">
        <v>89</v>
      </c>
      <c r="CL105" s="142" t="s">
        <v>1</v>
      </c>
    </row>
    <row r="106" s="2" customFormat="1" ht="30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4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  <row r="107" s="2" customFormat="1" ht="6.96" customHeight="1">
      <c r="A107" s="38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</sheetData>
  <sheetProtection sheet="1" formatColumns="0" formatRows="0" objects="1" scenarios="1" spinCount="100000" saltValue="C2Cdgb7YU46rcLiX6GwShHJngJpn8cLqW/bdimzeKaMMtTwu/vthWe9nzOrEA9l2Qo3d57ecVi30qyKGzq4rwA==" hashValue="/TczOWA7QVtaXARpXVMxFgYiq26ogOgWIxl8Vl+AMtSqZGxMUCBsODNXrAQ2RUk+zEHp31B4B3reDN58hTYcnA==" algorithmName="SHA-512" password="CC35"/>
  <mergeCells count="82">
    <mergeCell ref="C92:G92"/>
    <mergeCell ref="D97:H97"/>
    <mergeCell ref="D95:H95"/>
    <mergeCell ref="D96:H96"/>
    <mergeCell ref="E104:I104"/>
    <mergeCell ref="E103:I103"/>
    <mergeCell ref="E102:I102"/>
    <mergeCell ref="E98:I98"/>
    <mergeCell ref="E101:I101"/>
    <mergeCell ref="E100:I100"/>
    <mergeCell ref="E99:I99"/>
    <mergeCell ref="I92:AF92"/>
    <mergeCell ref="J96:AF96"/>
    <mergeCell ref="J97:AF97"/>
    <mergeCell ref="J95:AF95"/>
    <mergeCell ref="K98:AF98"/>
    <mergeCell ref="K100:AF100"/>
    <mergeCell ref="K101:AF101"/>
    <mergeCell ref="K102:AF102"/>
    <mergeCell ref="K103:AF103"/>
    <mergeCell ref="K99:AF99"/>
    <mergeCell ref="K104:AF104"/>
    <mergeCell ref="L85:AJ85"/>
    <mergeCell ref="E105:I105"/>
    <mergeCell ref="K105:AF10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1:AM101"/>
    <mergeCell ref="AG92:AM92"/>
    <mergeCell ref="AG97:AM97"/>
    <mergeCell ref="AG103:AM103"/>
    <mergeCell ref="AG100:AM100"/>
    <mergeCell ref="AG99:AM99"/>
    <mergeCell ref="AG95:AM95"/>
    <mergeCell ref="AG96:AM96"/>
    <mergeCell ref="AG98:AM98"/>
    <mergeCell ref="AG104:AM104"/>
    <mergeCell ref="AG102:AM102"/>
    <mergeCell ref="AM89:AP89"/>
    <mergeCell ref="AM90:AP90"/>
    <mergeCell ref="AM87:AN87"/>
    <mergeCell ref="AN92:AP92"/>
    <mergeCell ref="AN104:AP104"/>
    <mergeCell ref="AN103:AP103"/>
    <mergeCell ref="AN97:AP97"/>
    <mergeCell ref="AN101:AP101"/>
    <mergeCell ref="AN100:AP100"/>
    <mergeCell ref="AN95:AP95"/>
    <mergeCell ref="AN99:AP99"/>
    <mergeCell ref="AN96:AP96"/>
    <mergeCell ref="AN102:AP102"/>
    <mergeCell ref="AN98:AP98"/>
    <mergeCell ref="AS89:AT91"/>
    <mergeCell ref="AN105:AP105"/>
    <mergeCell ref="AG105:AM105"/>
    <mergeCell ref="AG94:AM94"/>
    <mergeCell ref="AN94:AP94"/>
  </mergeCells>
  <hyperlinks>
    <hyperlink ref="A95" location="'SO 01 - Oprava oplocení K...'!C2" display="/"/>
    <hyperlink ref="A96" location="'SO 02 - Demolice prádelny...'!C2" display="/"/>
    <hyperlink ref="A98" location="'PS 01 - Oprava oplocení'!C2" display="/"/>
    <hyperlink ref="A99" location="'PS 02 - Demolice dřevěnéh...'!C2" display="/"/>
    <hyperlink ref="A100" location="'PS 03 - Demolice cihelnéh...'!C2" display="/"/>
    <hyperlink ref="A101" location="'PS 04 - Demolice skleníku'!C2" display="/"/>
    <hyperlink ref="A102" location="'PS 05 - Demolice dřevěnéh...'!C2" display="/"/>
    <hyperlink ref="A103" location="'PS 06 - Demolice dřevěnéh...'!C2" display="/"/>
    <hyperlink ref="A104" location="'PS 07 - Demolice dřevěnéh...'!C2" display="/"/>
    <hyperlink ref="A105" location="'PS 08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83</v>
      </c>
    </row>
    <row r="4" s="1" customFormat="1" ht="24.96" customHeight="1">
      <c r="B4" s="20"/>
      <c r="D4" s="149" t="s">
        <v>115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Drobné stavební práce na objektech OŘ Plzeň</v>
      </c>
      <c r="F7" s="151"/>
      <c r="G7" s="151"/>
      <c r="H7" s="151"/>
      <c r="L7" s="20"/>
    </row>
    <row r="8" s="1" customFormat="1" ht="12" customHeight="1">
      <c r="B8" s="20"/>
      <c r="D8" s="151" t="s">
        <v>116</v>
      </c>
      <c r="L8" s="20"/>
    </row>
    <row r="9" s="2" customFormat="1" ht="16.5" customHeight="1">
      <c r="A9" s="38"/>
      <c r="B9" s="44"/>
      <c r="C9" s="38"/>
      <c r="D9" s="38"/>
      <c r="E9" s="152" t="s">
        <v>329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330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422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24. 7. 2023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ROUND(J128,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ROUND((SUM(BE128:BE182)),  2)</f>
        <v>0</v>
      </c>
      <c r="G35" s="38"/>
      <c r="H35" s="38"/>
      <c r="I35" s="165">
        <v>0.20999999999999999</v>
      </c>
      <c r="J35" s="164">
        <f>ROUND(((SUM(BE128:BE182))*I35),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39</v>
      </c>
      <c r="F36" s="164">
        <f>ROUND((SUM(BF128:BF182)),  2)</f>
        <v>0</v>
      </c>
      <c r="G36" s="38"/>
      <c r="H36" s="38"/>
      <c r="I36" s="165">
        <v>0.14999999999999999</v>
      </c>
      <c r="J36" s="164">
        <f>ROUND(((SUM(BF128:BF182))*I36),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37</v>
      </c>
      <c r="E37" s="151" t="s">
        <v>40</v>
      </c>
      <c r="F37" s="164">
        <f>ROUND((SUM(BG128:BG182)),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41</v>
      </c>
      <c r="F38" s="164">
        <f>ROUND((SUM(BH128:BH182)),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ROUND((SUM(BI128:BI182)),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Drobné stavební práce na objektech OŘ Plzeň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329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330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>PS 07 - Demolice dřevěného skladu 4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24. 7. 2023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119</v>
      </c>
      <c r="D96" s="186"/>
      <c r="E96" s="186"/>
      <c r="F96" s="186"/>
      <c r="G96" s="186"/>
      <c r="H96" s="186"/>
      <c r="I96" s="186"/>
      <c r="J96" s="187" t="s">
        <v>120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121</v>
      </c>
      <c r="D98" s="40"/>
      <c r="E98" s="40"/>
      <c r="F98" s="40"/>
      <c r="G98" s="40"/>
      <c r="H98" s="40"/>
      <c r="I98" s="40"/>
      <c r="J98" s="111">
        <f>J128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189"/>
      <c r="C99" s="190"/>
      <c r="D99" s="191" t="s">
        <v>123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124</v>
      </c>
      <c r="E100" s="197"/>
      <c r="F100" s="197"/>
      <c r="G100" s="197"/>
      <c r="H100" s="197"/>
      <c r="I100" s="197"/>
      <c r="J100" s="198">
        <f>J130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126</v>
      </c>
      <c r="E101" s="197"/>
      <c r="F101" s="197"/>
      <c r="G101" s="197"/>
      <c r="H101" s="197"/>
      <c r="I101" s="197"/>
      <c r="J101" s="198">
        <f>J149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127</v>
      </c>
      <c r="E102" s="197"/>
      <c r="F102" s="197"/>
      <c r="G102" s="197"/>
      <c r="H102" s="197"/>
      <c r="I102" s="197"/>
      <c r="J102" s="198">
        <f>J154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128</v>
      </c>
      <c r="E103" s="197"/>
      <c r="F103" s="197"/>
      <c r="G103" s="197"/>
      <c r="H103" s="197"/>
      <c r="I103" s="197"/>
      <c r="J103" s="198">
        <f>J169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351</v>
      </c>
      <c r="E104" s="192"/>
      <c r="F104" s="192"/>
      <c r="G104" s="192"/>
      <c r="H104" s="192"/>
      <c r="I104" s="192"/>
      <c r="J104" s="193">
        <f>J172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401</v>
      </c>
      <c r="E105" s="197"/>
      <c r="F105" s="197"/>
      <c r="G105" s="197"/>
      <c r="H105" s="197"/>
      <c r="I105" s="197"/>
      <c r="J105" s="198">
        <f>J173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352</v>
      </c>
      <c r="E106" s="197"/>
      <c r="F106" s="197"/>
      <c r="G106" s="197"/>
      <c r="H106" s="197"/>
      <c r="I106" s="197"/>
      <c r="J106" s="198">
        <f>J178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133</v>
      </c>
      <c r="D113" s="40"/>
      <c r="E113" s="40"/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4" t="str">
        <f>E7</f>
        <v>Drobné stavební práce na objektech OŘ Plzeň</v>
      </c>
      <c r="F116" s="32"/>
      <c r="G116" s="32"/>
      <c r="H116" s="32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1"/>
      <c r="C117" s="32" t="s">
        <v>116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184" t="s">
        <v>329</v>
      </c>
      <c r="F118" s="40"/>
      <c r="G118" s="40"/>
      <c r="H118" s="40"/>
      <c r="I118" s="40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330</v>
      </c>
      <c r="D119" s="40"/>
      <c r="E119" s="40"/>
      <c r="F119" s="40"/>
      <c r="G119" s="40"/>
      <c r="H119" s="40"/>
      <c r="I119" s="40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7" t="str">
        <f>E11</f>
        <v>PS 07 - Demolice dřevěného skladu 4</v>
      </c>
      <c r="F120" s="40"/>
      <c r="G120" s="40"/>
      <c r="H120" s="40"/>
      <c r="I120" s="40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F14</f>
        <v xml:space="preserve"> </v>
      </c>
      <c r="G122" s="40"/>
      <c r="H122" s="40"/>
      <c r="I122" s="32" t="s">
        <v>22</v>
      </c>
      <c r="J122" s="80" t="str">
        <f>IF(J14="","",J14)</f>
        <v>24. 7. 2023</v>
      </c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E17</f>
        <v xml:space="preserve"> </v>
      </c>
      <c r="G124" s="40"/>
      <c r="H124" s="40"/>
      <c r="I124" s="32" t="s">
        <v>29</v>
      </c>
      <c r="J124" s="36" t="str">
        <f>E23</f>
        <v xml:space="preserve"> </v>
      </c>
      <c r="K124" s="40"/>
      <c r="L124" s="64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27</v>
      </c>
      <c r="D125" s="40"/>
      <c r="E125" s="40"/>
      <c r="F125" s="27" t="str">
        <f>IF(E20="","",E20)</f>
        <v>Vyplň údaj</v>
      </c>
      <c r="G125" s="40"/>
      <c r="H125" s="40"/>
      <c r="I125" s="32" t="s">
        <v>31</v>
      </c>
      <c r="J125" s="36" t="str">
        <f>E26</f>
        <v xml:space="preserve"> </v>
      </c>
      <c r="K125" s="40"/>
      <c r="L125" s="64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4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0"/>
      <c r="B127" s="201"/>
      <c r="C127" s="202" t="s">
        <v>134</v>
      </c>
      <c r="D127" s="203" t="s">
        <v>58</v>
      </c>
      <c r="E127" s="203" t="s">
        <v>54</v>
      </c>
      <c r="F127" s="203" t="s">
        <v>55</v>
      </c>
      <c r="G127" s="203" t="s">
        <v>135</v>
      </c>
      <c r="H127" s="203" t="s">
        <v>136</v>
      </c>
      <c r="I127" s="203" t="s">
        <v>137</v>
      </c>
      <c r="J127" s="204" t="s">
        <v>120</v>
      </c>
      <c r="K127" s="205" t="s">
        <v>138</v>
      </c>
      <c r="L127" s="206"/>
      <c r="M127" s="101" t="s">
        <v>1</v>
      </c>
      <c r="N127" s="102" t="s">
        <v>37</v>
      </c>
      <c r="O127" s="102" t="s">
        <v>139</v>
      </c>
      <c r="P127" s="102" t="s">
        <v>140</v>
      </c>
      <c r="Q127" s="102" t="s">
        <v>141</v>
      </c>
      <c r="R127" s="102" t="s">
        <v>142</v>
      </c>
      <c r="S127" s="102" t="s">
        <v>143</v>
      </c>
      <c r="T127" s="103" t="s">
        <v>144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8"/>
      <c r="B128" s="39"/>
      <c r="C128" s="108" t="s">
        <v>145</v>
      </c>
      <c r="D128" s="40"/>
      <c r="E128" s="40"/>
      <c r="F128" s="40"/>
      <c r="G128" s="40"/>
      <c r="H128" s="40"/>
      <c r="I128" s="40"/>
      <c r="J128" s="207">
        <f>BK128</f>
        <v>0</v>
      </c>
      <c r="K128" s="40"/>
      <c r="L128" s="44"/>
      <c r="M128" s="104"/>
      <c r="N128" s="208"/>
      <c r="O128" s="105"/>
      <c r="P128" s="209">
        <f>P129+P172</f>
        <v>0</v>
      </c>
      <c r="Q128" s="105"/>
      <c r="R128" s="209">
        <f>R129+R172</f>
        <v>4.1400059999999996</v>
      </c>
      <c r="S128" s="105"/>
      <c r="T128" s="210">
        <f>T129+T172</f>
        <v>1.0014160000000001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72</v>
      </c>
      <c r="AU128" s="17" t="s">
        <v>122</v>
      </c>
      <c r="BK128" s="211">
        <f>BK129+BK172</f>
        <v>0</v>
      </c>
    </row>
    <row r="129" s="12" customFormat="1" ht="25.92" customHeight="1">
      <c r="A129" s="12"/>
      <c r="B129" s="212"/>
      <c r="C129" s="213"/>
      <c r="D129" s="214" t="s">
        <v>72</v>
      </c>
      <c r="E129" s="215" t="s">
        <v>146</v>
      </c>
      <c r="F129" s="215" t="s">
        <v>147</v>
      </c>
      <c r="G129" s="213"/>
      <c r="H129" s="213"/>
      <c r="I129" s="216"/>
      <c r="J129" s="217">
        <f>BK129</f>
        <v>0</v>
      </c>
      <c r="K129" s="213"/>
      <c r="L129" s="218"/>
      <c r="M129" s="219"/>
      <c r="N129" s="220"/>
      <c r="O129" s="220"/>
      <c r="P129" s="221">
        <f>P130+P149+P154+P169</f>
        <v>0</v>
      </c>
      <c r="Q129" s="220"/>
      <c r="R129" s="221">
        <f>R130+R149+R154+R169</f>
        <v>4.1400059999999996</v>
      </c>
      <c r="S129" s="220"/>
      <c r="T129" s="222">
        <f>T130+T149+T154+T169</f>
        <v>0.89700000000000002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81</v>
      </c>
      <c r="AT129" s="224" t="s">
        <v>72</v>
      </c>
      <c r="AU129" s="224" t="s">
        <v>73</v>
      </c>
      <c r="AY129" s="223" t="s">
        <v>148</v>
      </c>
      <c r="BK129" s="225">
        <f>BK130+BK149+BK154+BK169</f>
        <v>0</v>
      </c>
    </row>
    <row r="130" s="12" customFormat="1" ht="22.8" customHeight="1">
      <c r="A130" s="12"/>
      <c r="B130" s="212"/>
      <c r="C130" s="213"/>
      <c r="D130" s="214" t="s">
        <v>72</v>
      </c>
      <c r="E130" s="226" t="s">
        <v>81</v>
      </c>
      <c r="F130" s="226" t="s">
        <v>149</v>
      </c>
      <c r="G130" s="213"/>
      <c r="H130" s="213"/>
      <c r="I130" s="216"/>
      <c r="J130" s="227">
        <f>BK130</f>
        <v>0</v>
      </c>
      <c r="K130" s="213"/>
      <c r="L130" s="218"/>
      <c r="M130" s="219"/>
      <c r="N130" s="220"/>
      <c r="O130" s="220"/>
      <c r="P130" s="221">
        <f>SUM(P131:P148)</f>
        <v>0</v>
      </c>
      <c r="Q130" s="220"/>
      <c r="R130" s="221">
        <f>SUM(R131:R148)</f>
        <v>4.1400059999999996</v>
      </c>
      <c r="S130" s="220"/>
      <c r="T130" s="222">
        <f>SUM(T131:T148)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3" t="s">
        <v>81</v>
      </c>
      <c r="AT130" s="224" t="s">
        <v>72</v>
      </c>
      <c r="AU130" s="224" t="s">
        <v>81</v>
      </c>
      <c r="AY130" s="223" t="s">
        <v>148</v>
      </c>
      <c r="BK130" s="225">
        <f>SUM(BK131:BK148)</f>
        <v>0</v>
      </c>
    </row>
    <row r="131" s="2" customFormat="1" ht="33" customHeight="1">
      <c r="A131" s="38"/>
      <c r="B131" s="39"/>
      <c r="C131" s="228" t="s">
        <v>81</v>
      </c>
      <c r="D131" s="228" t="s">
        <v>150</v>
      </c>
      <c r="E131" s="229" t="s">
        <v>156</v>
      </c>
      <c r="F131" s="230" t="s">
        <v>281</v>
      </c>
      <c r="G131" s="231" t="s">
        <v>158</v>
      </c>
      <c r="H131" s="232">
        <v>4.1399999999999997</v>
      </c>
      <c r="I131" s="233"/>
      <c r="J131" s="234">
        <f>ROUND(I131*H131,2)</f>
        <v>0</v>
      </c>
      <c r="K131" s="235"/>
      <c r="L131" s="44"/>
      <c r="M131" s="236" t="s">
        <v>1</v>
      </c>
      <c r="N131" s="237" t="s">
        <v>40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0" t="s">
        <v>154</v>
      </c>
      <c r="AT131" s="240" t="s">
        <v>150</v>
      </c>
      <c r="AU131" s="240" t="s">
        <v>83</v>
      </c>
      <c r="AY131" s="17" t="s">
        <v>148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7" t="s">
        <v>154</v>
      </c>
      <c r="BK131" s="241">
        <f>ROUND(I131*H131,2)</f>
        <v>0</v>
      </c>
      <c r="BL131" s="17" t="s">
        <v>154</v>
      </c>
      <c r="BM131" s="240" t="s">
        <v>83</v>
      </c>
    </row>
    <row r="132" s="2" customFormat="1">
      <c r="A132" s="38"/>
      <c r="B132" s="39"/>
      <c r="C132" s="40"/>
      <c r="D132" s="242" t="s">
        <v>155</v>
      </c>
      <c r="E132" s="40"/>
      <c r="F132" s="243" t="s">
        <v>281</v>
      </c>
      <c r="G132" s="40"/>
      <c r="H132" s="40"/>
      <c r="I132" s="244"/>
      <c r="J132" s="40"/>
      <c r="K132" s="40"/>
      <c r="L132" s="44"/>
      <c r="M132" s="245"/>
      <c r="N132" s="246"/>
      <c r="O132" s="92"/>
      <c r="P132" s="92"/>
      <c r="Q132" s="92"/>
      <c r="R132" s="92"/>
      <c r="S132" s="92"/>
      <c r="T132" s="93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155</v>
      </c>
      <c r="AU132" s="17" t="s">
        <v>83</v>
      </c>
    </row>
    <row r="133" s="14" customFormat="1">
      <c r="A133" s="14"/>
      <c r="B133" s="257"/>
      <c r="C133" s="258"/>
      <c r="D133" s="242" t="s">
        <v>159</v>
      </c>
      <c r="E133" s="259" t="s">
        <v>1</v>
      </c>
      <c r="F133" s="260" t="s">
        <v>423</v>
      </c>
      <c r="G133" s="258"/>
      <c r="H133" s="261">
        <v>4.1399999999999997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7" t="s">
        <v>159</v>
      </c>
      <c r="AU133" s="267" t="s">
        <v>83</v>
      </c>
      <c r="AV133" s="14" t="s">
        <v>83</v>
      </c>
      <c r="AW133" s="14" t="s">
        <v>30</v>
      </c>
      <c r="AX133" s="14" t="s">
        <v>73</v>
      </c>
      <c r="AY133" s="267" t="s">
        <v>148</v>
      </c>
    </row>
    <row r="134" s="15" customFormat="1">
      <c r="A134" s="15"/>
      <c r="B134" s="268"/>
      <c r="C134" s="269"/>
      <c r="D134" s="242" t="s">
        <v>159</v>
      </c>
      <c r="E134" s="270" t="s">
        <v>1</v>
      </c>
      <c r="F134" s="271" t="s">
        <v>162</v>
      </c>
      <c r="G134" s="269"/>
      <c r="H134" s="272">
        <v>4.1399999999999997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8" t="s">
        <v>159</v>
      </c>
      <c r="AU134" s="278" t="s">
        <v>83</v>
      </c>
      <c r="AV134" s="15" t="s">
        <v>154</v>
      </c>
      <c r="AW134" s="15" t="s">
        <v>30</v>
      </c>
      <c r="AX134" s="15" t="s">
        <v>81</v>
      </c>
      <c r="AY134" s="278" t="s">
        <v>148</v>
      </c>
    </row>
    <row r="135" s="2" customFormat="1" ht="24.15" customHeight="1">
      <c r="A135" s="38"/>
      <c r="B135" s="39"/>
      <c r="C135" s="228" t="s">
        <v>83</v>
      </c>
      <c r="D135" s="228" t="s">
        <v>150</v>
      </c>
      <c r="E135" s="229" t="s">
        <v>164</v>
      </c>
      <c r="F135" s="230" t="s">
        <v>165</v>
      </c>
      <c r="G135" s="231" t="s">
        <v>153</v>
      </c>
      <c r="H135" s="232">
        <v>13.800000000000001</v>
      </c>
      <c r="I135" s="233"/>
      <c r="J135" s="234">
        <f>ROUND(I135*H135,2)</f>
        <v>0</v>
      </c>
      <c r="K135" s="235"/>
      <c r="L135" s="44"/>
      <c r="M135" s="236" t="s">
        <v>1</v>
      </c>
      <c r="N135" s="237" t="s">
        <v>40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0" t="s">
        <v>154</v>
      </c>
      <c r="AT135" s="240" t="s">
        <v>150</v>
      </c>
      <c r="AU135" s="240" t="s">
        <v>83</v>
      </c>
      <c r="AY135" s="17" t="s">
        <v>148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7" t="s">
        <v>154</v>
      </c>
      <c r="BK135" s="241">
        <f>ROUND(I135*H135,2)</f>
        <v>0</v>
      </c>
      <c r="BL135" s="17" t="s">
        <v>154</v>
      </c>
      <c r="BM135" s="240" t="s">
        <v>154</v>
      </c>
    </row>
    <row r="136" s="2" customFormat="1">
      <c r="A136" s="38"/>
      <c r="B136" s="39"/>
      <c r="C136" s="40"/>
      <c r="D136" s="242" t="s">
        <v>155</v>
      </c>
      <c r="E136" s="40"/>
      <c r="F136" s="243" t="s">
        <v>165</v>
      </c>
      <c r="G136" s="40"/>
      <c r="H136" s="40"/>
      <c r="I136" s="244"/>
      <c r="J136" s="40"/>
      <c r="K136" s="40"/>
      <c r="L136" s="44"/>
      <c r="M136" s="245"/>
      <c r="N136" s="246"/>
      <c r="O136" s="92"/>
      <c r="P136" s="92"/>
      <c r="Q136" s="92"/>
      <c r="R136" s="92"/>
      <c r="S136" s="92"/>
      <c r="T136" s="93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155</v>
      </c>
      <c r="AU136" s="17" t="s">
        <v>83</v>
      </c>
    </row>
    <row r="137" s="14" customFormat="1">
      <c r="A137" s="14"/>
      <c r="B137" s="257"/>
      <c r="C137" s="258"/>
      <c r="D137" s="242" t="s">
        <v>159</v>
      </c>
      <c r="E137" s="259" t="s">
        <v>1</v>
      </c>
      <c r="F137" s="260" t="s">
        <v>424</v>
      </c>
      <c r="G137" s="258"/>
      <c r="H137" s="261">
        <v>13.800000000000001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7" t="s">
        <v>159</v>
      </c>
      <c r="AU137" s="267" t="s">
        <v>83</v>
      </c>
      <c r="AV137" s="14" t="s">
        <v>83</v>
      </c>
      <c r="AW137" s="14" t="s">
        <v>30</v>
      </c>
      <c r="AX137" s="14" t="s">
        <v>73</v>
      </c>
      <c r="AY137" s="267" t="s">
        <v>148</v>
      </c>
    </row>
    <row r="138" s="15" customFormat="1">
      <c r="A138" s="15"/>
      <c r="B138" s="268"/>
      <c r="C138" s="269"/>
      <c r="D138" s="242" t="s">
        <v>159</v>
      </c>
      <c r="E138" s="270" t="s">
        <v>1</v>
      </c>
      <c r="F138" s="271" t="s">
        <v>162</v>
      </c>
      <c r="G138" s="269"/>
      <c r="H138" s="272">
        <v>13.800000000000001</v>
      </c>
      <c r="I138" s="273"/>
      <c r="J138" s="269"/>
      <c r="K138" s="269"/>
      <c r="L138" s="274"/>
      <c r="M138" s="275"/>
      <c r="N138" s="276"/>
      <c r="O138" s="276"/>
      <c r="P138" s="276"/>
      <c r="Q138" s="276"/>
      <c r="R138" s="276"/>
      <c r="S138" s="276"/>
      <c r="T138" s="27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8" t="s">
        <v>159</v>
      </c>
      <c r="AU138" s="278" t="s">
        <v>83</v>
      </c>
      <c r="AV138" s="15" t="s">
        <v>154</v>
      </c>
      <c r="AW138" s="15" t="s">
        <v>30</v>
      </c>
      <c r="AX138" s="15" t="s">
        <v>81</v>
      </c>
      <c r="AY138" s="278" t="s">
        <v>148</v>
      </c>
    </row>
    <row r="139" s="2" customFormat="1" ht="16.5" customHeight="1">
      <c r="A139" s="38"/>
      <c r="B139" s="39"/>
      <c r="C139" s="279" t="s">
        <v>163</v>
      </c>
      <c r="D139" s="279" t="s">
        <v>168</v>
      </c>
      <c r="E139" s="280" t="s">
        <v>169</v>
      </c>
      <c r="F139" s="281" t="s">
        <v>288</v>
      </c>
      <c r="G139" s="282" t="s">
        <v>171</v>
      </c>
      <c r="H139" s="283">
        <v>4.1399999999999997</v>
      </c>
      <c r="I139" s="284"/>
      <c r="J139" s="285">
        <f>ROUND(I139*H139,2)</f>
        <v>0</v>
      </c>
      <c r="K139" s="286"/>
      <c r="L139" s="287"/>
      <c r="M139" s="288" t="s">
        <v>1</v>
      </c>
      <c r="N139" s="289" t="s">
        <v>40</v>
      </c>
      <c r="O139" s="92"/>
      <c r="P139" s="238">
        <f>O139*H139</f>
        <v>0</v>
      </c>
      <c r="Q139" s="238">
        <v>1</v>
      </c>
      <c r="R139" s="238">
        <f>Q139*H139</f>
        <v>4.1399999999999997</v>
      </c>
      <c r="S139" s="238">
        <v>0</v>
      </c>
      <c r="T139" s="23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0" t="s">
        <v>172</v>
      </c>
      <c r="AT139" s="240" t="s">
        <v>168</v>
      </c>
      <c r="AU139" s="240" t="s">
        <v>83</v>
      </c>
      <c r="AY139" s="17" t="s">
        <v>148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7" t="s">
        <v>154</v>
      </c>
      <c r="BK139" s="241">
        <f>ROUND(I139*H139,2)</f>
        <v>0</v>
      </c>
      <c r="BL139" s="17" t="s">
        <v>154</v>
      </c>
      <c r="BM139" s="240" t="s">
        <v>166</v>
      </c>
    </row>
    <row r="140" s="2" customFormat="1">
      <c r="A140" s="38"/>
      <c r="B140" s="39"/>
      <c r="C140" s="40"/>
      <c r="D140" s="242" t="s">
        <v>155</v>
      </c>
      <c r="E140" s="40"/>
      <c r="F140" s="243" t="s">
        <v>288</v>
      </c>
      <c r="G140" s="40"/>
      <c r="H140" s="40"/>
      <c r="I140" s="244"/>
      <c r="J140" s="40"/>
      <c r="K140" s="40"/>
      <c r="L140" s="44"/>
      <c r="M140" s="245"/>
      <c r="N140" s="246"/>
      <c r="O140" s="92"/>
      <c r="P140" s="92"/>
      <c r="Q140" s="92"/>
      <c r="R140" s="92"/>
      <c r="S140" s="92"/>
      <c r="T140" s="93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155</v>
      </c>
      <c r="AU140" s="17" t="s">
        <v>83</v>
      </c>
    </row>
    <row r="141" s="14" customFormat="1">
      <c r="A141" s="14"/>
      <c r="B141" s="257"/>
      <c r="C141" s="258"/>
      <c r="D141" s="242" t="s">
        <v>159</v>
      </c>
      <c r="E141" s="259" t="s">
        <v>1</v>
      </c>
      <c r="F141" s="260" t="s">
        <v>423</v>
      </c>
      <c r="G141" s="258"/>
      <c r="H141" s="261">
        <v>4.1399999999999997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7" t="s">
        <v>159</v>
      </c>
      <c r="AU141" s="267" t="s">
        <v>83</v>
      </c>
      <c r="AV141" s="14" t="s">
        <v>83</v>
      </c>
      <c r="AW141" s="14" t="s">
        <v>30</v>
      </c>
      <c r="AX141" s="14" t="s">
        <v>73</v>
      </c>
      <c r="AY141" s="267" t="s">
        <v>148</v>
      </c>
    </row>
    <row r="142" s="15" customFormat="1">
      <c r="A142" s="15"/>
      <c r="B142" s="268"/>
      <c r="C142" s="269"/>
      <c r="D142" s="242" t="s">
        <v>159</v>
      </c>
      <c r="E142" s="270" t="s">
        <v>1</v>
      </c>
      <c r="F142" s="271" t="s">
        <v>162</v>
      </c>
      <c r="G142" s="269"/>
      <c r="H142" s="272">
        <v>4.1399999999999997</v>
      </c>
      <c r="I142" s="273"/>
      <c r="J142" s="269"/>
      <c r="K142" s="269"/>
      <c r="L142" s="274"/>
      <c r="M142" s="275"/>
      <c r="N142" s="276"/>
      <c r="O142" s="276"/>
      <c r="P142" s="276"/>
      <c r="Q142" s="276"/>
      <c r="R142" s="276"/>
      <c r="S142" s="276"/>
      <c r="T142" s="27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8" t="s">
        <v>159</v>
      </c>
      <c r="AU142" s="278" t="s">
        <v>83</v>
      </c>
      <c r="AV142" s="15" t="s">
        <v>154</v>
      </c>
      <c r="AW142" s="15" t="s">
        <v>30</v>
      </c>
      <c r="AX142" s="15" t="s">
        <v>81</v>
      </c>
      <c r="AY142" s="278" t="s">
        <v>148</v>
      </c>
    </row>
    <row r="143" s="2" customFormat="1" ht="24.15" customHeight="1">
      <c r="A143" s="38"/>
      <c r="B143" s="39"/>
      <c r="C143" s="228" t="s">
        <v>154</v>
      </c>
      <c r="D143" s="228" t="s">
        <v>150</v>
      </c>
      <c r="E143" s="229" t="s">
        <v>174</v>
      </c>
      <c r="F143" s="230" t="s">
        <v>291</v>
      </c>
      <c r="G143" s="231" t="s">
        <v>153</v>
      </c>
      <c r="H143" s="232">
        <v>13.800000000000001</v>
      </c>
      <c r="I143" s="233"/>
      <c r="J143" s="234">
        <f>ROUND(I143*H143,2)</f>
        <v>0</v>
      </c>
      <c r="K143" s="235"/>
      <c r="L143" s="44"/>
      <c r="M143" s="236" t="s">
        <v>1</v>
      </c>
      <c r="N143" s="237" t="s">
        <v>40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0" t="s">
        <v>154</v>
      </c>
      <c r="AT143" s="240" t="s">
        <v>150</v>
      </c>
      <c r="AU143" s="240" t="s">
        <v>83</v>
      </c>
      <c r="AY143" s="17" t="s">
        <v>148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7" t="s">
        <v>154</v>
      </c>
      <c r="BK143" s="241">
        <f>ROUND(I143*H143,2)</f>
        <v>0</v>
      </c>
      <c r="BL143" s="17" t="s">
        <v>154</v>
      </c>
      <c r="BM143" s="240" t="s">
        <v>172</v>
      </c>
    </row>
    <row r="144" s="2" customFormat="1">
      <c r="A144" s="38"/>
      <c r="B144" s="39"/>
      <c r="C144" s="40"/>
      <c r="D144" s="242" t="s">
        <v>155</v>
      </c>
      <c r="E144" s="40"/>
      <c r="F144" s="243" t="s">
        <v>291</v>
      </c>
      <c r="G144" s="40"/>
      <c r="H144" s="40"/>
      <c r="I144" s="244"/>
      <c r="J144" s="40"/>
      <c r="K144" s="40"/>
      <c r="L144" s="44"/>
      <c r="M144" s="245"/>
      <c r="N144" s="246"/>
      <c r="O144" s="92"/>
      <c r="P144" s="92"/>
      <c r="Q144" s="92"/>
      <c r="R144" s="92"/>
      <c r="S144" s="92"/>
      <c r="T144" s="93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155</v>
      </c>
      <c r="AU144" s="17" t="s">
        <v>83</v>
      </c>
    </row>
    <row r="145" s="14" customFormat="1">
      <c r="A145" s="14"/>
      <c r="B145" s="257"/>
      <c r="C145" s="258"/>
      <c r="D145" s="242" t="s">
        <v>159</v>
      </c>
      <c r="E145" s="259" t="s">
        <v>1</v>
      </c>
      <c r="F145" s="260" t="s">
        <v>424</v>
      </c>
      <c r="G145" s="258"/>
      <c r="H145" s="261">
        <v>13.800000000000001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7" t="s">
        <v>159</v>
      </c>
      <c r="AU145" s="267" t="s">
        <v>83</v>
      </c>
      <c r="AV145" s="14" t="s">
        <v>83</v>
      </c>
      <c r="AW145" s="14" t="s">
        <v>30</v>
      </c>
      <c r="AX145" s="14" t="s">
        <v>73</v>
      </c>
      <c r="AY145" s="267" t="s">
        <v>148</v>
      </c>
    </row>
    <row r="146" s="15" customFormat="1">
      <c r="A146" s="15"/>
      <c r="B146" s="268"/>
      <c r="C146" s="269"/>
      <c r="D146" s="242" t="s">
        <v>159</v>
      </c>
      <c r="E146" s="270" t="s">
        <v>1</v>
      </c>
      <c r="F146" s="271" t="s">
        <v>162</v>
      </c>
      <c r="G146" s="269"/>
      <c r="H146" s="272">
        <v>13.800000000000001</v>
      </c>
      <c r="I146" s="273"/>
      <c r="J146" s="269"/>
      <c r="K146" s="269"/>
      <c r="L146" s="274"/>
      <c r="M146" s="275"/>
      <c r="N146" s="276"/>
      <c r="O146" s="276"/>
      <c r="P146" s="276"/>
      <c r="Q146" s="276"/>
      <c r="R146" s="276"/>
      <c r="S146" s="276"/>
      <c r="T146" s="27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8" t="s">
        <v>159</v>
      </c>
      <c r="AU146" s="278" t="s">
        <v>83</v>
      </c>
      <c r="AV146" s="15" t="s">
        <v>154</v>
      </c>
      <c r="AW146" s="15" t="s">
        <v>30</v>
      </c>
      <c r="AX146" s="15" t="s">
        <v>81</v>
      </c>
      <c r="AY146" s="278" t="s">
        <v>148</v>
      </c>
    </row>
    <row r="147" s="2" customFormat="1" ht="16.5" customHeight="1">
      <c r="A147" s="38"/>
      <c r="B147" s="39"/>
      <c r="C147" s="279" t="s">
        <v>173</v>
      </c>
      <c r="D147" s="279" t="s">
        <v>168</v>
      </c>
      <c r="E147" s="280" t="s">
        <v>177</v>
      </c>
      <c r="F147" s="281" t="s">
        <v>178</v>
      </c>
      <c r="G147" s="282" t="s">
        <v>179</v>
      </c>
      <c r="H147" s="283">
        <v>0.0060000000000000001</v>
      </c>
      <c r="I147" s="284"/>
      <c r="J147" s="285">
        <f>ROUND(I147*H147,2)</f>
        <v>0</v>
      </c>
      <c r="K147" s="286"/>
      <c r="L147" s="287"/>
      <c r="M147" s="288" t="s">
        <v>1</v>
      </c>
      <c r="N147" s="289" t="s">
        <v>40</v>
      </c>
      <c r="O147" s="92"/>
      <c r="P147" s="238">
        <f>O147*H147</f>
        <v>0</v>
      </c>
      <c r="Q147" s="238">
        <v>0.001</v>
      </c>
      <c r="R147" s="238">
        <f>Q147*H147</f>
        <v>6.0000000000000002E-06</v>
      </c>
      <c r="S147" s="238">
        <v>0</v>
      </c>
      <c r="T147" s="23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0" t="s">
        <v>172</v>
      </c>
      <c r="AT147" s="240" t="s">
        <v>168</v>
      </c>
      <c r="AU147" s="240" t="s">
        <v>83</v>
      </c>
      <c r="AY147" s="17" t="s">
        <v>148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7" t="s">
        <v>154</v>
      </c>
      <c r="BK147" s="241">
        <f>ROUND(I147*H147,2)</f>
        <v>0</v>
      </c>
      <c r="BL147" s="17" t="s">
        <v>154</v>
      </c>
      <c r="BM147" s="240" t="s">
        <v>176</v>
      </c>
    </row>
    <row r="148" s="2" customFormat="1">
      <c r="A148" s="38"/>
      <c r="B148" s="39"/>
      <c r="C148" s="40"/>
      <c r="D148" s="242" t="s">
        <v>155</v>
      </c>
      <c r="E148" s="40"/>
      <c r="F148" s="243" t="s">
        <v>178</v>
      </c>
      <c r="G148" s="40"/>
      <c r="H148" s="40"/>
      <c r="I148" s="244"/>
      <c r="J148" s="40"/>
      <c r="K148" s="40"/>
      <c r="L148" s="44"/>
      <c r="M148" s="245"/>
      <c r="N148" s="246"/>
      <c r="O148" s="92"/>
      <c r="P148" s="92"/>
      <c r="Q148" s="92"/>
      <c r="R148" s="92"/>
      <c r="S148" s="92"/>
      <c r="T148" s="93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155</v>
      </c>
      <c r="AU148" s="17" t="s">
        <v>83</v>
      </c>
    </row>
    <row r="149" s="12" customFormat="1" ht="22.8" customHeight="1">
      <c r="A149" s="12"/>
      <c r="B149" s="212"/>
      <c r="C149" s="213"/>
      <c r="D149" s="214" t="s">
        <v>72</v>
      </c>
      <c r="E149" s="226" t="s">
        <v>190</v>
      </c>
      <c r="F149" s="226" t="s">
        <v>227</v>
      </c>
      <c r="G149" s="213"/>
      <c r="H149" s="213"/>
      <c r="I149" s="216"/>
      <c r="J149" s="227">
        <f>BK149</f>
        <v>0</v>
      </c>
      <c r="K149" s="213"/>
      <c r="L149" s="218"/>
      <c r="M149" s="219"/>
      <c r="N149" s="220"/>
      <c r="O149" s="220"/>
      <c r="P149" s="221">
        <f>SUM(P150:P153)</f>
        <v>0</v>
      </c>
      <c r="Q149" s="220"/>
      <c r="R149" s="221">
        <f>SUM(R150:R153)</f>
        <v>0</v>
      </c>
      <c r="S149" s="220"/>
      <c r="T149" s="222">
        <f>SUM(T150:T153)</f>
        <v>0.89700000000000002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3" t="s">
        <v>81</v>
      </c>
      <c r="AT149" s="224" t="s">
        <v>72</v>
      </c>
      <c r="AU149" s="224" t="s">
        <v>81</v>
      </c>
      <c r="AY149" s="223" t="s">
        <v>148</v>
      </c>
      <c r="BK149" s="225">
        <f>SUM(BK150:BK153)</f>
        <v>0</v>
      </c>
    </row>
    <row r="150" s="2" customFormat="1" ht="24.15" customHeight="1">
      <c r="A150" s="38"/>
      <c r="B150" s="39"/>
      <c r="C150" s="228" t="s">
        <v>166</v>
      </c>
      <c r="D150" s="228" t="s">
        <v>150</v>
      </c>
      <c r="E150" s="229" t="s">
        <v>358</v>
      </c>
      <c r="F150" s="230" t="s">
        <v>359</v>
      </c>
      <c r="G150" s="231" t="s">
        <v>158</v>
      </c>
      <c r="H150" s="232">
        <v>23</v>
      </c>
      <c r="I150" s="233"/>
      <c r="J150" s="234">
        <f>ROUND(I150*H150,2)</f>
        <v>0</v>
      </c>
      <c r="K150" s="235"/>
      <c r="L150" s="44"/>
      <c r="M150" s="236" t="s">
        <v>1</v>
      </c>
      <c r="N150" s="237" t="s">
        <v>40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0.039</v>
      </c>
      <c r="T150" s="239">
        <f>S150*H150</f>
        <v>0.89700000000000002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0" t="s">
        <v>154</v>
      </c>
      <c r="AT150" s="240" t="s">
        <v>150</v>
      </c>
      <c r="AU150" s="240" t="s">
        <v>83</v>
      </c>
      <c r="AY150" s="17" t="s">
        <v>148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7" t="s">
        <v>154</v>
      </c>
      <c r="BK150" s="241">
        <f>ROUND(I150*H150,2)</f>
        <v>0</v>
      </c>
      <c r="BL150" s="17" t="s">
        <v>154</v>
      </c>
      <c r="BM150" s="240" t="s">
        <v>180</v>
      </c>
    </row>
    <row r="151" s="2" customFormat="1">
      <c r="A151" s="38"/>
      <c r="B151" s="39"/>
      <c r="C151" s="40"/>
      <c r="D151" s="242" t="s">
        <v>155</v>
      </c>
      <c r="E151" s="40"/>
      <c r="F151" s="243" t="s">
        <v>359</v>
      </c>
      <c r="G151" s="40"/>
      <c r="H151" s="40"/>
      <c r="I151" s="244"/>
      <c r="J151" s="40"/>
      <c r="K151" s="40"/>
      <c r="L151" s="44"/>
      <c r="M151" s="245"/>
      <c r="N151" s="246"/>
      <c r="O151" s="92"/>
      <c r="P151" s="92"/>
      <c r="Q151" s="92"/>
      <c r="R151" s="92"/>
      <c r="S151" s="92"/>
      <c r="T151" s="93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155</v>
      </c>
      <c r="AU151" s="17" t="s">
        <v>83</v>
      </c>
    </row>
    <row r="152" s="14" customFormat="1">
      <c r="A152" s="14"/>
      <c r="B152" s="257"/>
      <c r="C152" s="258"/>
      <c r="D152" s="242" t="s">
        <v>159</v>
      </c>
      <c r="E152" s="259" t="s">
        <v>1</v>
      </c>
      <c r="F152" s="260" t="s">
        <v>425</v>
      </c>
      <c r="G152" s="258"/>
      <c r="H152" s="261">
        <v>23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7" t="s">
        <v>159</v>
      </c>
      <c r="AU152" s="267" t="s">
        <v>83</v>
      </c>
      <c r="AV152" s="14" t="s">
        <v>83</v>
      </c>
      <c r="AW152" s="14" t="s">
        <v>30</v>
      </c>
      <c r="AX152" s="14" t="s">
        <v>73</v>
      </c>
      <c r="AY152" s="267" t="s">
        <v>148</v>
      </c>
    </row>
    <row r="153" s="15" customFormat="1">
      <c r="A153" s="15"/>
      <c r="B153" s="268"/>
      <c r="C153" s="269"/>
      <c r="D153" s="242" t="s">
        <v>159</v>
      </c>
      <c r="E153" s="270" t="s">
        <v>1</v>
      </c>
      <c r="F153" s="271" t="s">
        <v>162</v>
      </c>
      <c r="G153" s="269"/>
      <c r="H153" s="272">
        <v>23</v>
      </c>
      <c r="I153" s="273"/>
      <c r="J153" s="269"/>
      <c r="K153" s="269"/>
      <c r="L153" s="274"/>
      <c r="M153" s="275"/>
      <c r="N153" s="276"/>
      <c r="O153" s="276"/>
      <c r="P153" s="276"/>
      <c r="Q153" s="276"/>
      <c r="R153" s="276"/>
      <c r="S153" s="276"/>
      <c r="T153" s="27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8" t="s">
        <v>159</v>
      </c>
      <c r="AU153" s="278" t="s">
        <v>83</v>
      </c>
      <c r="AV153" s="15" t="s">
        <v>154</v>
      </c>
      <c r="AW153" s="15" t="s">
        <v>30</v>
      </c>
      <c r="AX153" s="15" t="s">
        <v>81</v>
      </c>
      <c r="AY153" s="278" t="s">
        <v>148</v>
      </c>
    </row>
    <row r="154" s="12" customFormat="1" ht="22.8" customHeight="1">
      <c r="A154" s="12"/>
      <c r="B154" s="212"/>
      <c r="C154" s="213"/>
      <c r="D154" s="214" t="s">
        <v>72</v>
      </c>
      <c r="E154" s="226" t="s">
        <v>235</v>
      </c>
      <c r="F154" s="226" t="s">
        <v>236</v>
      </c>
      <c r="G154" s="213"/>
      <c r="H154" s="213"/>
      <c r="I154" s="216"/>
      <c r="J154" s="227">
        <f>BK154</f>
        <v>0</v>
      </c>
      <c r="K154" s="213"/>
      <c r="L154" s="218"/>
      <c r="M154" s="219"/>
      <c r="N154" s="220"/>
      <c r="O154" s="220"/>
      <c r="P154" s="221">
        <f>SUM(P155:P168)</f>
        <v>0</v>
      </c>
      <c r="Q154" s="220"/>
      <c r="R154" s="221">
        <f>SUM(R155:R168)</f>
        <v>0</v>
      </c>
      <c r="S154" s="220"/>
      <c r="T154" s="222">
        <f>SUM(T155:T168)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3" t="s">
        <v>81</v>
      </c>
      <c r="AT154" s="224" t="s">
        <v>72</v>
      </c>
      <c r="AU154" s="224" t="s">
        <v>81</v>
      </c>
      <c r="AY154" s="223" t="s">
        <v>148</v>
      </c>
      <c r="BK154" s="225">
        <f>SUM(BK155:BK168)</f>
        <v>0</v>
      </c>
    </row>
    <row r="155" s="2" customFormat="1" ht="16.5" customHeight="1">
      <c r="A155" s="38"/>
      <c r="B155" s="39"/>
      <c r="C155" s="228" t="s">
        <v>182</v>
      </c>
      <c r="D155" s="228" t="s">
        <v>150</v>
      </c>
      <c r="E155" s="229" t="s">
        <v>237</v>
      </c>
      <c r="F155" s="230" t="s">
        <v>238</v>
      </c>
      <c r="G155" s="231" t="s">
        <v>171</v>
      </c>
      <c r="H155" s="232">
        <v>1.0009999999999999</v>
      </c>
      <c r="I155" s="233"/>
      <c r="J155" s="234">
        <f>ROUND(I155*H155,2)</f>
        <v>0</v>
      </c>
      <c r="K155" s="235"/>
      <c r="L155" s="44"/>
      <c r="M155" s="236" t="s">
        <v>1</v>
      </c>
      <c r="N155" s="237" t="s">
        <v>40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0" t="s">
        <v>154</v>
      </c>
      <c r="AT155" s="240" t="s">
        <v>150</v>
      </c>
      <c r="AU155" s="240" t="s">
        <v>83</v>
      </c>
      <c r="AY155" s="17" t="s">
        <v>148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7" t="s">
        <v>154</v>
      </c>
      <c r="BK155" s="241">
        <f>ROUND(I155*H155,2)</f>
        <v>0</v>
      </c>
      <c r="BL155" s="17" t="s">
        <v>154</v>
      </c>
      <c r="BM155" s="240" t="s">
        <v>186</v>
      </c>
    </row>
    <row r="156" s="2" customFormat="1">
      <c r="A156" s="38"/>
      <c r="B156" s="39"/>
      <c r="C156" s="40"/>
      <c r="D156" s="242" t="s">
        <v>155</v>
      </c>
      <c r="E156" s="40"/>
      <c r="F156" s="243" t="s">
        <v>238</v>
      </c>
      <c r="G156" s="40"/>
      <c r="H156" s="40"/>
      <c r="I156" s="244"/>
      <c r="J156" s="40"/>
      <c r="K156" s="40"/>
      <c r="L156" s="44"/>
      <c r="M156" s="245"/>
      <c r="N156" s="246"/>
      <c r="O156" s="92"/>
      <c r="P156" s="92"/>
      <c r="Q156" s="92"/>
      <c r="R156" s="92"/>
      <c r="S156" s="92"/>
      <c r="T156" s="93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155</v>
      </c>
      <c r="AU156" s="17" t="s">
        <v>83</v>
      </c>
    </row>
    <row r="157" s="2" customFormat="1" ht="24.15" customHeight="1">
      <c r="A157" s="38"/>
      <c r="B157" s="39"/>
      <c r="C157" s="228" t="s">
        <v>172</v>
      </c>
      <c r="D157" s="228" t="s">
        <v>150</v>
      </c>
      <c r="E157" s="229" t="s">
        <v>240</v>
      </c>
      <c r="F157" s="230" t="s">
        <v>311</v>
      </c>
      <c r="G157" s="231" t="s">
        <v>171</v>
      </c>
      <c r="H157" s="232">
        <v>1.0009999999999999</v>
      </c>
      <c r="I157" s="233"/>
      <c r="J157" s="234">
        <f>ROUND(I157*H157,2)</f>
        <v>0</v>
      </c>
      <c r="K157" s="235"/>
      <c r="L157" s="44"/>
      <c r="M157" s="236" t="s">
        <v>1</v>
      </c>
      <c r="N157" s="237" t="s">
        <v>40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0" t="s">
        <v>154</v>
      </c>
      <c r="AT157" s="240" t="s">
        <v>150</v>
      </c>
      <c r="AU157" s="240" t="s">
        <v>83</v>
      </c>
      <c r="AY157" s="17" t="s">
        <v>148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7" t="s">
        <v>154</v>
      </c>
      <c r="BK157" s="241">
        <f>ROUND(I157*H157,2)</f>
        <v>0</v>
      </c>
      <c r="BL157" s="17" t="s">
        <v>154</v>
      </c>
      <c r="BM157" s="240" t="s">
        <v>189</v>
      </c>
    </row>
    <row r="158" s="2" customFormat="1">
      <c r="A158" s="38"/>
      <c r="B158" s="39"/>
      <c r="C158" s="40"/>
      <c r="D158" s="242" t="s">
        <v>155</v>
      </c>
      <c r="E158" s="40"/>
      <c r="F158" s="243" t="s">
        <v>311</v>
      </c>
      <c r="G158" s="40"/>
      <c r="H158" s="40"/>
      <c r="I158" s="244"/>
      <c r="J158" s="40"/>
      <c r="K158" s="40"/>
      <c r="L158" s="44"/>
      <c r="M158" s="245"/>
      <c r="N158" s="246"/>
      <c r="O158" s="92"/>
      <c r="P158" s="92"/>
      <c r="Q158" s="92"/>
      <c r="R158" s="92"/>
      <c r="S158" s="92"/>
      <c r="T158" s="93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155</v>
      </c>
      <c r="AU158" s="17" t="s">
        <v>83</v>
      </c>
    </row>
    <row r="159" s="2" customFormat="1" ht="24.15" customHeight="1">
      <c r="A159" s="38"/>
      <c r="B159" s="39"/>
      <c r="C159" s="228" t="s">
        <v>190</v>
      </c>
      <c r="D159" s="228" t="s">
        <v>150</v>
      </c>
      <c r="E159" s="229" t="s">
        <v>244</v>
      </c>
      <c r="F159" s="230" t="s">
        <v>245</v>
      </c>
      <c r="G159" s="231" t="s">
        <v>171</v>
      </c>
      <c r="H159" s="232">
        <v>15.015000000000001</v>
      </c>
      <c r="I159" s="233"/>
      <c r="J159" s="234">
        <f>ROUND(I159*H159,2)</f>
        <v>0</v>
      </c>
      <c r="K159" s="235"/>
      <c r="L159" s="44"/>
      <c r="M159" s="236" t="s">
        <v>1</v>
      </c>
      <c r="N159" s="237" t="s">
        <v>40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0" t="s">
        <v>154</v>
      </c>
      <c r="AT159" s="240" t="s">
        <v>150</v>
      </c>
      <c r="AU159" s="240" t="s">
        <v>83</v>
      </c>
      <c r="AY159" s="17" t="s">
        <v>148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7" t="s">
        <v>154</v>
      </c>
      <c r="BK159" s="241">
        <f>ROUND(I159*H159,2)</f>
        <v>0</v>
      </c>
      <c r="BL159" s="17" t="s">
        <v>154</v>
      </c>
      <c r="BM159" s="240" t="s">
        <v>193</v>
      </c>
    </row>
    <row r="160" s="2" customFormat="1">
      <c r="A160" s="38"/>
      <c r="B160" s="39"/>
      <c r="C160" s="40"/>
      <c r="D160" s="242" t="s">
        <v>155</v>
      </c>
      <c r="E160" s="40"/>
      <c r="F160" s="243" t="s">
        <v>245</v>
      </c>
      <c r="G160" s="40"/>
      <c r="H160" s="40"/>
      <c r="I160" s="244"/>
      <c r="J160" s="40"/>
      <c r="K160" s="40"/>
      <c r="L160" s="44"/>
      <c r="M160" s="245"/>
      <c r="N160" s="246"/>
      <c r="O160" s="92"/>
      <c r="P160" s="92"/>
      <c r="Q160" s="92"/>
      <c r="R160" s="92"/>
      <c r="S160" s="92"/>
      <c r="T160" s="93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155</v>
      </c>
      <c r="AU160" s="17" t="s">
        <v>83</v>
      </c>
    </row>
    <row r="161" s="14" customFormat="1">
      <c r="A161" s="14"/>
      <c r="B161" s="257"/>
      <c r="C161" s="258"/>
      <c r="D161" s="242" t="s">
        <v>159</v>
      </c>
      <c r="E161" s="259" t="s">
        <v>1</v>
      </c>
      <c r="F161" s="260" t="s">
        <v>426</v>
      </c>
      <c r="G161" s="258"/>
      <c r="H161" s="261">
        <v>15.015000000000001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7" t="s">
        <v>159</v>
      </c>
      <c r="AU161" s="267" t="s">
        <v>83</v>
      </c>
      <c r="AV161" s="14" t="s">
        <v>83</v>
      </c>
      <c r="AW161" s="14" t="s">
        <v>30</v>
      </c>
      <c r="AX161" s="14" t="s">
        <v>73</v>
      </c>
      <c r="AY161" s="267" t="s">
        <v>148</v>
      </c>
    </row>
    <row r="162" s="15" customFormat="1">
      <c r="A162" s="15"/>
      <c r="B162" s="268"/>
      <c r="C162" s="269"/>
      <c r="D162" s="242" t="s">
        <v>159</v>
      </c>
      <c r="E162" s="270" t="s">
        <v>1</v>
      </c>
      <c r="F162" s="271" t="s">
        <v>162</v>
      </c>
      <c r="G162" s="269"/>
      <c r="H162" s="272">
        <v>15.015000000000001</v>
      </c>
      <c r="I162" s="273"/>
      <c r="J162" s="269"/>
      <c r="K162" s="269"/>
      <c r="L162" s="274"/>
      <c r="M162" s="275"/>
      <c r="N162" s="276"/>
      <c r="O162" s="276"/>
      <c r="P162" s="276"/>
      <c r="Q162" s="276"/>
      <c r="R162" s="276"/>
      <c r="S162" s="276"/>
      <c r="T162" s="27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8" t="s">
        <v>159</v>
      </c>
      <c r="AU162" s="278" t="s">
        <v>83</v>
      </c>
      <c r="AV162" s="15" t="s">
        <v>154</v>
      </c>
      <c r="AW162" s="15" t="s">
        <v>30</v>
      </c>
      <c r="AX162" s="15" t="s">
        <v>81</v>
      </c>
      <c r="AY162" s="278" t="s">
        <v>148</v>
      </c>
    </row>
    <row r="163" s="2" customFormat="1" ht="33" customHeight="1">
      <c r="A163" s="38"/>
      <c r="B163" s="39"/>
      <c r="C163" s="228" t="s">
        <v>176</v>
      </c>
      <c r="D163" s="228" t="s">
        <v>150</v>
      </c>
      <c r="E163" s="229" t="s">
        <v>248</v>
      </c>
      <c r="F163" s="230" t="s">
        <v>249</v>
      </c>
      <c r="G163" s="231" t="s">
        <v>171</v>
      </c>
      <c r="H163" s="232">
        <v>0.104</v>
      </c>
      <c r="I163" s="233"/>
      <c r="J163" s="234">
        <f>ROUND(I163*H163,2)</f>
        <v>0</v>
      </c>
      <c r="K163" s="235"/>
      <c r="L163" s="44"/>
      <c r="M163" s="236" t="s">
        <v>1</v>
      </c>
      <c r="N163" s="237" t="s">
        <v>40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0" t="s">
        <v>154</v>
      </c>
      <c r="AT163" s="240" t="s">
        <v>150</v>
      </c>
      <c r="AU163" s="240" t="s">
        <v>83</v>
      </c>
      <c r="AY163" s="17" t="s">
        <v>148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7" t="s">
        <v>154</v>
      </c>
      <c r="BK163" s="241">
        <f>ROUND(I163*H163,2)</f>
        <v>0</v>
      </c>
      <c r="BL163" s="17" t="s">
        <v>154</v>
      </c>
      <c r="BM163" s="240" t="s">
        <v>196</v>
      </c>
    </row>
    <row r="164" s="2" customFormat="1">
      <c r="A164" s="38"/>
      <c r="B164" s="39"/>
      <c r="C164" s="40"/>
      <c r="D164" s="242" t="s">
        <v>155</v>
      </c>
      <c r="E164" s="40"/>
      <c r="F164" s="243" t="s">
        <v>249</v>
      </c>
      <c r="G164" s="40"/>
      <c r="H164" s="40"/>
      <c r="I164" s="244"/>
      <c r="J164" s="40"/>
      <c r="K164" s="40"/>
      <c r="L164" s="44"/>
      <c r="M164" s="245"/>
      <c r="N164" s="246"/>
      <c r="O164" s="92"/>
      <c r="P164" s="92"/>
      <c r="Q164" s="92"/>
      <c r="R164" s="92"/>
      <c r="S164" s="92"/>
      <c r="T164" s="9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155</v>
      </c>
      <c r="AU164" s="17" t="s">
        <v>83</v>
      </c>
    </row>
    <row r="165" s="2" customFormat="1" ht="33" customHeight="1">
      <c r="A165" s="38"/>
      <c r="B165" s="39"/>
      <c r="C165" s="228" t="s">
        <v>197</v>
      </c>
      <c r="D165" s="228" t="s">
        <v>150</v>
      </c>
      <c r="E165" s="229" t="s">
        <v>362</v>
      </c>
      <c r="F165" s="230" t="s">
        <v>363</v>
      </c>
      <c r="G165" s="231" t="s">
        <v>171</v>
      </c>
      <c r="H165" s="232">
        <v>0.89700000000000002</v>
      </c>
      <c r="I165" s="233"/>
      <c r="J165" s="234">
        <f>ROUND(I165*H165,2)</f>
        <v>0</v>
      </c>
      <c r="K165" s="235"/>
      <c r="L165" s="44"/>
      <c r="M165" s="236" t="s">
        <v>1</v>
      </c>
      <c r="N165" s="237" t="s">
        <v>40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0" t="s">
        <v>154</v>
      </c>
      <c r="AT165" s="240" t="s">
        <v>150</v>
      </c>
      <c r="AU165" s="240" t="s">
        <v>83</v>
      </c>
      <c r="AY165" s="17" t="s">
        <v>148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7" t="s">
        <v>154</v>
      </c>
      <c r="BK165" s="241">
        <f>ROUND(I165*H165,2)</f>
        <v>0</v>
      </c>
      <c r="BL165" s="17" t="s">
        <v>154</v>
      </c>
      <c r="BM165" s="240" t="s">
        <v>200</v>
      </c>
    </row>
    <row r="166" s="2" customFormat="1">
      <c r="A166" s="38"/>
      <c r="B166" s="39"/>
      <c r="C166" s="40"/>
      <c r="D166" s="242" t="s">
        <v>155</v>
      </c>
      <c r="E166" s="40"/>
      <c r="F166" s="243" t="s">
        <v>363</v>
      </c>
      <c r="G166" s="40"/>
      <c r="H166" s="40"/>
      <c r="I166" s="244"/>
      <c r="J166" s="40"/>
      <c r="K166" s="40"/>
      <c r="L166" s="44"/>
      <c r="M166" s="245"/>
      <c r="N166" s="246"/>
      <c r="O166" s="92"/>
      <c r="P166" s="92"/>
      <c r="Q166" s="92"/>
      <c r="R166" s="92"/>
      <c r="S166" s="92"/>
      <c r="T166" s="93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155</v>
      </c>
      <c r="AU166" s="17" t="s">
        <v>83</v>
      </c>
    </row>
    <row r="167" s="2" customFormat="1" ht="33" customHeight="1">
      <c r="A167" s="38"/>
      <c r="B167" s="39"/>
      <c r="C167" s="228" t="s">
        <v>180</v>
      </c>
      <c r="D167" s="228" t="s">
        <v>150</v>
      </c>
      <c r="E167" s="229" t="s">
        <v>406</v>
      </c>
      <c r="F167" s="230" t="s">
        <v>407</v>
      </c>
      <c r="G167" s="231" t="s">
        <v>171</v>
      </c>
      <c r="H167" s="232">
        <v>0.042999999999999997</v>
      </c>
      <c r="I167" s="233"/>
      <c r="J167" s="234">
        <f>ROUND(I167*H167,2)</f>
        <v>0</v>
      </c>
      <c r="K167" s="235"/>
      <c r="L167" s="44"/>
      <c r="M167" s="236" t="s">
        <v>1</v>
      </c>
      <c r="N167" s="237" t="s">
        <v>40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0" t="s">
        <v>154</v>
      </c>
      <c r="AT167" s="240" t="s">
        <v>150</v>
      </c>
      <c r="AU167" s="240" t="s">
        <v>83</v>
      </c>
      <c r="AY167" s="17" t="s">
        <v>148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7" t="s">
        <v>154</v>
      </c>
      <c r="BK167" s="241">
        <f>ROUND(I167*H167,2)</f>
        <v>0</v>
      </c>
      <c r="BL167" s="17" t="s">
        <v>154</v>
      </c>
      <c r="BM167" s="240" t="s">
        <v>203</v>
      </c>
    </row>
    <row r="168" s="2" customFormat="1">
      <c r="A168" s="38"/>
      <c r="B168" s="39"/>
      <c r="C168" s="40"/>
      <c r="D168" s="242" t="s">
        <v>155</v>
      </c>
      <c r="E168" s="40"/>
      <c r="F168" s="243" t="s">
        <v>407</v>
      </c>
      <c r="G168" s="40"/>
      <c r="H168" s="40"/>
      <c r="I168" s="244"/>
      <c r="J168" s="40"/>
      <c r="K168" s="40"/>
      <c r="L168" s="44"/>
      <c r="M168" s="245"/>
      <c r="N168" s="246"/>
      <c r="O168" s="92"/>
      <c r="P168" s="92"/>
      <c r="Q168" s="92"/>
      <c r="R168" s="92"/>
      <c r="S168" s="92"/>
      <c r="T168" s="93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155</v>
      </c>
      <c r="AU168" s="17" t="s">
        <v>83</v>
      </c>
    </row>
    <row r="169" s="12" customFormat="1" ht="22.8" customHeight="1">
      <c r="A169" s="12"/>
      <c r="B169" s="212"/>
      <c r="C169" s="213"/>
      <c r="D169" s="214" t="s">
        <v>72</v>
      </c>
      <c r="E169" s="226" t="s">
        <v>251</v>
      </c>
      <c r="F169" s="226" t="s">
        <v>252</v>
      </c>
      <c r="G169" s="213"/>
      <c r="H169" s="213"/>
      <c r="I169" s="216"/>
      <c r="J169" s="227">
        <f>BK169</f>
        <v>0</v>
      </c>
      <c r="K169" s="213"/>
      <c r="L169" s="218"/>
      <c r="M169" s="219"/>
      <c r="N169" s="220"/>
      <c r="O169" s="220"/>
      <c r="P169" s="221">
        <f>SUM(P170:P171)</f>
        <v>0</v>
      </c>
      <c r="Q169" s="220"/>
      <c r="R169" s="221">
        <f>SUM(R170:R171)</f>
        <v>0</v>
      </c>
      <c r="S169" s="220"/>
      <c r="T169" s="222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3" t="s">
        <v>81</v>
      </c>
      <c r="AT169" s="224" t="s">
        <v>72</v>
      </c>
      <c r="AU169" s="224" t="s">
        <v>81</v>
      </c>
      <c r="AY169" s="223" t="s">
        <v>148</v>
      </c>
      <c r="BK169" s="225">
        <f>SUM(BK170:BK171)</f>
        <v>0</v>
      </c>
    </row>
    <row r="170" s="2" customFormat="1" ht="16.5" customHeight="1">
      <c r="A170" s="38"/>
      <c r="B170" s="39"/>
      <c r="C170" s="228" t="s">
        <v>204</v>
      </c>
      <c r="D170" s="228" t="s">
        <v>150</v>
      </c>
      <c r="E170" s="229" t="s">
        <v>254</v>
      </c>
      <c r="F170" s="230" t="s">
        <v>255</v>
      </c>
      <c r="G170" s="231" t="s">
        <v>171</v>
      </c>
      <c r="H170" s="232">
        <v>4.1399999999999997</v>
      </c>
      <c r="I170" s="233"/>
      <c r="J170" s="234">
        <f>ROUND(I170*H170,2)</f>
        <v>0</v>
      </c>
      <c r="K170" s="235"/>
      <c r="L170" s="44"/>
      <c r="M170" s="236" t="s">
        <v>1</v>
      </c>
      <c r="N170" s="237" t="s">
        <v>40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0" t="s">
        <v>154</v>
      </c>
      <c r="AT170" s="240" t="s">
        <v>150</v>
      </c>
      <c r="AU170" s="240" t="s">
        <v>83</v>
      </c>
      <c r="AY170" s="17" t="s">
        <v>148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7" t="s">
        <v>154</v>
      </c>
      <c r="BK170" s="241">
        <f>ROUND(I170*H170,2)</f>
        <v>0</v>
      </c>
      <c r="BL170" s="17" t="s">
        <v>154</v>
      </c>
      <c r="BM170" s="240" t="s">
        <v>207</v>
      </c>
    </row>
    <row r="171" s="2" customFormat="1">
      <c r="A171" s="38"/>
      <c r="B171" s="39"/>
      <c r="C171" s="40"/>
      <c r="D171" s="242" t="s">
        <v>155</v>
      </c>
      <c r="E171" s="40"/>
      <c r="F171" s="243" t="s">
        <v>255</v>
      </c>
      <c r="G171" s="40"/>
      <c r="H171" s="40"/>
      <c r="I171" s="244"/>
      <c r="J171" s="40"/>
      <c r="K171" s="40"/>
      <c r="L171" s="44"/>
      <c r="M171" s="245"/>
      <c r="N171" s="246"/>
      <c r="O171" s="92"/>
      <c r="P171" s="92"/>
      <c r="Q171" s="92"/>
      <c r="R171" s="92"/>
      <c r="S171" s="92"/>
      <c r="T171" s="93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155</v>
      </c>
      <c r="AU171" s="17" t="s">
        <v>83</v>
      </c>
    </row>
    <row r="172" s="12" customFormat="1" ht="25.92" customHeight="1">
      <c r="A172" s="12"/>
      <c r="B172" s="212"/>
      <c r="C172" s="213"/>
      <c r="D172" s="214" t="s">
        <v>72</v>
      </c>
      <c r="E172" s="215" t="s">
        <v>364</v>
      </c>
      <c r="F172" s="215" t="s">
        <v>365</v>
      </c>
      <c r="G172" s="213"/>
      <c r="H172" s="213"/>
      <c r="I172" s="216"/>
      <c r="J172" s="217">
        <f>BK172</f>
        <v>0</v>
      </c>
      <c r="K172" s="213"/>
      <c r="L172" s="218"/>
      <c r="M172" s="219"/>
      <c r="N172" s="220"/>
      <c r="O172" s="220"/>
      <c r="P172" s="221">
        <f>P173+P178</f>
        <v>0</v>
      </c>
      <c r="Q172" s="220"/>
      <c r="R172" s="221">
        <f>R173+R178</f>
        <v>0</v>
      </c>
      <c r="S172" s="220"/>
      <c r="T172" s="222">
        <f>T173+T178</f>
        <v>0.10441600000000001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3" t="s">
        <v>83</v>
      </c>
      <c r="AT172" s="224" t="s">
        <v>72</v>
      </c>
      <c r="AU172" s="224" t="s">
        <v>73</v>
      </c>
      <c r="AY172" s="223" t="s">
        <v>148</v>
      </c>
      <c r="BK172" s="225">
        <f>BK173+BK178</f>
        <v>0</v>
      </c>
    </row>
    <row r="173" s="12" customFormat="1" ht="22.8" customHeight="1">
      <c r="A173" s="12"/>
      <c r="B173" s="212"/>
      <c r="C173" s="213"/>
      <c r="D173" s="214" t="s">
        <v>72</v>
      </c>
      <c r="E173" s="226" t="s">
        <v>408</v>
      </c>
      <c r="F173" s="226" t="s">
        <v>409</v>
      </c>
      <c r="G173" s="213"/>
      <c r="H173" s="213"/>
      <c r="I173" s="216"/>
      <c r="J173" s="227">
        <f>BK173</f>
        <v>0</v>
      </c>
      <c r="K173" s="213"/>
      <c r="L173" s="218"/>
      <c r="M173" s="219"/>
      <c r="N173" s="220"/>
      <c r="O173" s="220"/>
      <c r="P173" s="221">
        <f>SUM(P174:P177)</f>
        <v>0</v>
      </c>
      <c r="Q173" s="220"/>
      <c r="R173" s="221">
        <f>SUM(R174:R177)</f>
        <v>0</v>
      </c>
      <c r="S173" s="220"/>
      <c r="T173" s="222">
        <f>SUM(T174:T177)</f>
        <v>0.042640000000000004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3" t="s">
        <v>83</v>
      </c>
      <c r="AT173" s="224" t="s">
        <v>72</v>
      </c>
      <c r="AU173" s="224" t="s">
        <v>81</v>
      </c>
      <c r="AY173" s="223" t="s">
        <v>148</v>
      </c>
      <c r="BK173" s="225">
        <f>SUM(BK174:BK177)</f>
        <v>0</v>
      </c>
    </row>
    <row r="174" s="2" customFormat="1" ht="24.15" customHeight="1">
      <c r="A174" s="38"/>
      <c r="B174" s="39"/>
      <c r="C174" s="228" t="s">
        <v>186</v>
      </c>
      <c r="D174" s="228" t="s">
        <v>150</v>
      </c>
      <c r="E174" s="229" t="s">
        <v>410</v>
      </c>
      <c r="F174" s="230" t="s">
        <v>411</v>
      </c>
      <c r="G174" s="231" t="s">
        <v>153</v>
      </c>
      <c r="H174" s="232">
        <v>10.4</v>
      </c>
      <c r="I174" s="233"/>
      <c r="J174" s="234">
        <f>ROUND(I174*H174,2)</f>
        <v>0</v>
      </c>
      <c r="K174" s="235"/>
      <c r="L174" s="44"/>
      <c r="M174" s="236" t="s">
        <v>1</v>
      </c>
      <c r="N174" s="237" t="s">
        <v>40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0.0041000000000000003</v>
      </c>
      <c r="T174" s="239">
        <f>S174*H174</f>
        <v>0.042640000000000004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0" t="s">
        <v>189</v>
      </c>
      <c r="AT174" s="240" t="s">
        <v>150</v>
      </c>
      <c r="AU174" s="240" t="s">
        <v>83</v>
      </c>
      <c r="AY174" s="17" t="s">
        <v>148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7" t="s">
        <v>154</v>
      </c>
      <c r="BK174" s="241">
        <f>ROUND(I174*H174,2)</f>
        <v>0</v>
      </c>
      <c r="BL174" s="17" t="s">
        <v>189</v>
      </c>
      <c r="BM174" s="240" t="s">
        <v>210</v>
      </c>
    </row>
    <row r="175" s="2" customFormat="1">
      <c r="A175" s="38"/>
      <c r="B175" s="39"/>
      <c r="C175" s="40"/>
      <c r="D175" s="242" t="s">
        <v>155</v>
      </c>
      <c r="E175" s="40"/>
      <c r="F175" s="243" t="s">
        <v>411</v>
      </c>
      <c r="G175" s="40"/>
      <c r="H175" s="40"/>
      <c r="I175" s="244"/>
      <c r="J175" s="40"/>
      <c r="K175" s="40"/>
      <c r="L175" s="44"/>
      <c r="M175" s="245"/>
      <c r="N175" s="246"/>
      <c r="O175" s="92"/>
      <c r="P175" s="92"/>
      <c r="Q175" s="92"/>
      <c r="R175" s="92"/>
      <c r="S175" s="92"/>
      <c r="T175" s="93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155</v>
      </c>
      <c r="AU175" s="17" t="s">
        <v>83</v>
      </c>
    </row>
    <row r="176" s="14" customFormat="1">
      <c r="A176" s="14"/>
      <c r="B176" s="257"/>
      <c r="C176" s="258"/>
      <c r="D176" s="242" t="s">
        <v>159</v>
      </c>
      <c r="E176" s="259" t="s">
        <v>1</v>
      </c>
      <c r="F176" s="260" t="s">
        <v>427</v>
      </c>
      <c r="G176" s="258"/>
      <c r="H176" s="261">
        <v>10.4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7" t="s">
        <v>159</v>
      </c>
      <c r="AU176" s="267" t="s">
        <v>83</v>
      </c>
      <c r="AV176" s="14" t="s">
        <v>83</v>
      </c>
      <c r="AW176" s="14" t="s">
        <v>30</v>
      </c>
      <c r="AX176" s="14" t="s">
        <v>73</v>
      </c>
      <c r="AY176" s="267" t="s">
        <v>148</v>
      </c>
    </row>
    <row r="177" s="15" customFormat="1">
      <c r="A177" s="15"/>
      <c r="B177" s="268"/>
      <c r="C177" s="269"/>
      <c r="D177" s="242" t="s">
        <v>159</v>
      </c>
      <c r="E177" s="270" t="s">
        <v>1</v>
      </c>
      <c r="F177" s="271" t="s">
        <v>162</v>
      </c>
      <c r="G177" s="269"/>
      <c r="H177" s="272">
        <v>10.4</v>
      </c>
      <c r="I177" s="273"/>
      <c r="J177" s="269"/>
      <c r="K177" s="269"/>
      <c r="L177" s="274"/>
      <c r="M177" s="275"/>
      <c r="N177" s="276"/>
      <c r="O177" s="276"/>
      <c r="P177" s="276"/>
      <c r="Q177" s="276"/>
      <c r="R177" s="276"/>
      <c r="S177" s="276"/>
      <c r="T177" s="27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8" t="s">
        <v>159</v>
      </c>
      <c r="AU177" s="278" t="s">
        <v>83</v>
      </c>
      <c r="AV177" s="15" t="s">
        <v>154</v>
      </c>
      <c r="AW177" s="15" t="s">
        <v>30</v>
      </c>
      <c r="AX177" s="15" t="s">
        <v>81</v>
      </c>
      <c r="AY177" s="278" t="s">
        <v>148</v>
      </c>
    </row>
    <row r="178" s="12" customFormat="1" ht="22.8" customHeight="1">
      <c r="A178" s="12"/>
      <c r="B178" s="212"/>
      <c r="C178" s="213"/>
      <c r="D178" s="214" t="s">
        <v>72</v>
      </c>
      <c r="E178" s="226" t="s">
        <v>366</v>
      </c>
      <c r="F178" s="226" t="s">
        <v>367</v>
      </c>
      <c r="G178" s="213"/>
      <c r="H178" s="213"/>
      <c r="I178" s="216"/>
      <c r="J178" s="227">
        <f>BK178</f>
        <v>0</v>
      </c>
      <c r="K178" s="213"/>
      <c r="L178" s="218"/>
      <c r="M178" s="219"/>
      <c r="N178" s="220"/>
      <c r="O178" s="220"/>
      <c r="P178" s="221">
        <f>SUM(P179:P182)</f>
        <v>0</v>
      </c>
      <c r="Q178" s="220"/>
      <c r="R178" s="221">
        <f>SUM(R179:R182)</f>
        <v>0</v>
      </c>
      <c r="S178" s="220"/>
      <c r="T178" s="222">
        <f>SUM(T179:T182)</f>
        <v>0.061776000000000005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3" t="s">
        <v>83</v>
      </c>
      <c r="AT178" s="224" t="s">
        <v>72</v>
      </c>
      <c r="AU178" s="224" t="s">
        <v>81</v>
      </c>
      <c r="AY178" s="223" t="s">
        <v>148</v>
      </c>
      <c r="BK178" s="225">
        <f>SUM(BK179:BK182)</f>
        <v>0</v>
      </c>
    </row>
    <row r="179" s="2" customFormat="1" ht="16.5" customHeight="1">
      <c r="A179" s="38"/>
      <c r="B179" s="39"/>
      <c r="C179" s="228" t="s">
        <v>8</v>
      </c>
      <c r="D179" s="228" t="s">
        <v>150</v>
      </c>
      <c r="E179" s="229" t="s">
        <v>368</v>
      </c>
      <c r="F179" s="230" t="s">
        <v>369</v>
      </c>
      <c r="G179" s="231" t="s">
        <v>153</v>
      </c>
      <c r="H179" s="232">
        <v>10.4</v>
      </c>
      <c r="I179" s="233"/>
      <c r="J179" s="234">
        <f>ROUND(I179*H179,2)</f>
        <v>0</v>
      </c>
      <c r="K179" s="235"/>
      <c r="L179" s="44"/>
      <c r="M179" s="236" t="s">
        <v>1</v>
      </c>
      <c r="N179" s="237" t="s">
        <v>40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0.00594</v>
      </c>
      <c r="T179" s="239">
        <f>S179*H179</f>
        <v>0.061776000000000005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0" t="s">
        <v>189</v>
      </c>
      <c r="AT179" s="240" t="s">
        <v>150</v>
      </c>
      <c r="AU179" s="240" t="s">
        <v>83</v>
      </c>
      <c r="AY179" s="17" t="s">
        <v>148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7" t="s">
        <v>154</v>
      </c>
      <c r="BK179" s="241">
        <f>ROUND(I179*H179,2)</f>
        <v>0</v>
      </c>
      <c r="BL179" s="17" t="s">
        <v>189</v>
      </c>
      <c r="BM179" s="240" t="s">
        <v>214</v>
      </c>
    </row>
    <row r="180" s="2" customFormat="1">
      <c r="A180" s="38"/>
      <c r="B180" s="39"/>
      <c r="C180" s="40"/>
      <c r="D180" s="242" t="s">
        <v>155</v>
      </c>
      <c r="E180" s="40"/>
      <c r="F180" s="243" t="s">
        <v>369</v>
      </c>
      <c r="G180" s="40"/>
      <c r="H180" s="40"/>
      <c r="I180" s="244"/>
      <c r="J180" s="40"/>
      <c r="K180" s="40"/>
      <c r="L180" s="44"/>
      <c r="M180" s="245"/>
      <c r="N180" s="246"/>
      <c r="O180" s="92"/>
      <c r="P180" s="92"/>
      <c r="Q180" s="92"/>
      <c r="R180" s="92"/>
      <c r="S180" s="92"/>
      <c r="T180" s="93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155</v>
      </c>
      <c r="AU180" s="17" t="s">
        <v>83</v>
      </c>
    </row>
    <row r="181" s="14" customFormat="1">
      <c r="A181" s="14"/>
      <c r="B181" s="257"/>
      <c r="C181" s="258"/>
      <c r="D181" s="242" t="s">
        <v>159</v>
      </c>
      <c r="E181" s="259" t="s">
        <v>1</v>
      </c>
      <c r="F181" s="260" t="s">
        <v>428</v>
      </c>
      <c r="G181" s="258"/>
      <c r="H181" s="261">
        <v>10.4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7" t="s">
        <v>159</v>
      </c>
      <c r="AU181" s="267" t="s">
        <v>83</v>
      </c>
      <c r="AV181" s="14" t="s">
        <v>83</v>
      </c>
      <c r="AW181" s="14" t="s">
        <v>30</v>
      </c>
      <c r="AX181" s="14" t="s">
        <v>73</v>
      </c>
      <c r="AY181" s="267" t="s">
        <v>148</v>
      </c>
    </row>
    <row r="182" s="15" customFormat="1">
      <c r="A182" s="15"/>
      <c r="B182" s="268"/>
      <c r="C182" s="269"/>
      <c r="D182" s="242" t="s">
        <v>159</v>
      </c>
      <c r="E182" s="270" t="s">
        <v>1</v>
      </c>
      <c r="F182" s="271" t="s">
        <v>162</v>
      </c>
      <c r="G182" s="269"/>
      <c r="H182" s="272">
        <v>10.4</v>
      </c>
      <c r="I182" s="273"/>
      <c r="J182" s="269"/>
      <c r="K182" s="269"/>
      <c r="L182" s="274"/>
      <c r="M182" s="295"/>
      <c r="N182" s="296"/>
      <c r="O182" s="296"/>
      <c r="P182" s="296"/>
      <c r="Q182" s="296"/>
      <c r="R182" s="296"/>
      <c r="S182" s="296"/>
      <c r="T182" s="29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8" t="s">
        <v>159</v>
      </c>
      <c r="AU182" s="278" t="s">
        <v>83</v>
      </c>
      <c r="AV182" s="15" t="s">
        <v>154</v>
      </c>
      <c r="AW182" s="15" t="s">
        <v>30</v>
      </c>
      <c r="AX182" s="15" t="s">
        <v>81</v>
      </c>
      <c r="AY182" s="278" t="s">
        <v>148</v>
      </c>
    </row>
    <row r="183" s="2" customFormat="1" ht="6.96" customHeight="1">
      <c r="A183" s="38"/>
      <c r="B183" s="67"/>
      <c r="C183" s="68"/>
      <c r="D183" s="68"/>
      <c r="E183" s="68"/>
      <c r="F183" s="68"/>
      <c r="G183" s="68"/>
      <c r="H183" s="68"/>
      <c r="I183" s="68"/>
      <c r="J183" s="68"/>
      <c r="K183" s="68"/>
      <c r="L183" s="44"/>
      <c r="M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</sheetData>
  <sheetProtection sheet="1" autoFilter="0" formatColumns="0" formatRows="0" objects="1" scenarios="1" spinCount="100000" saltValue="L9+Qv+8JlL8Yhr9r8Zvxv4GUptWrC68nxM1+9x6c75+6yYBwk1Ayda8uDih6BUNvJWG97rYxOw43QYpVbDTvPQ==" hashValue="HpECQ6RSYb6P69/ZVJoxjslntkuQBxMu5wn2KF8mLqz5cP2i/thH8/FV+92dyCMQIf1VTW49zUils7iB+KBUlw==" algorithmName="SHA-512" password="CC35"/>
  <autoFilter ref="C127:K18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83</v>
      </c>
    </row>
    <row r="4" s="1" customFormat="1" ht="24.96" customHeight="1">
      <c r="B4" s="20"/>
      <c r="D4" s="149" t="s">
        <v>115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Drobné stavební práce na objektech OŘ Plzeň</v>
      </c>
      <c r="F7" s="151"/>
      <c r="G7" s="151"/>
      <c r="H7" s="151"/>
      <c r="L7" s="20"/>
    </row>
    <row r="8" s="1" customFormat="1" ht="12" customHeight="1">
      <c r="B8" s="20"/>
      <c r="D8" s="151" t="s">
        <v>116</v>
      </c>
      <c r="L8" s="20"/>
    </row>
    <row r="9" s="2" customFormat="1" ht="16.5" customHeight="1">
      <c r="A9" s="38"/>
      <c r="B9" s="44"/>
      <c r="C9" s="38"/>
      <c r="D9" s="38"/>
      <c r="E9" s="152" t="s">
        <v>329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330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429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24. 7. 2023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ROUND(J124,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ROUND((SUM(BE124:BE135)),  2)</f>
        <v>0</v>
      </c>
      <c r="G35" s="38"/>
      <c r="H35" s="38"/>
      <c r="I35" s="165">
        <v>0.20999999999999999</v>
      </c>
      <c r="J35" s="164">
        <f>ROUND(((SUM(BE124:BE135))*I35),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39</v>
      </c>
      <c r="F36" s="164">
        <f>ROUND((SUM(BF124:BF135)),  2)</f>
        <v>0</v>
      </c>
      <c r="G36" s="38"/>
      <c r="H36" s="38"/>
      <c r="I36" s="165">
        <v>0.14999999999999999</v>
      </c>
      <c r="J36" s="164">
        <f>ROUND(((SUM(BF124:BF135))*I36),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37</v>
      </c>
      <c r="E37" s="151" t="s">
        <v>40</v>
      </c>
      <c r="F37" s="164">
        <f>ROUND((SUM(BG124:BG135)),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41</v>
      </c>
      <c r="F38" s="164">
        <f>ROUND((SUM(BH124:BH135)),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ROUND((SUM(BI124:BI135)),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Drobné stavební práce na objektech OŘ Plzeň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329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330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>PS 08 - VRN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24. 7. 2023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119</v>
      </c>
      <c r="D96" s="186"/>
      <c r="E96" s="186"/>
      <c r="F96" s="186"/>
      <c r="G96" s="186"/>
      <c r="H96" s="186"/>
      <c r="I96" s="186"/>
      <c r="J96" s="187" t="s">
        <v>120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121</v>
      </c>
      <c r="D98" s="40"/>
      <c r="E98" s="40"/>
      <c r="F98" s="40"/>
      <c r="G98" s="40"/>
      <c r="H98" s="40"/>
      <c r="I98" s="40"/>
      <c r="J98" s="111">
        <f>J124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189"/>
      <c r="C99" s="190"/>
      <c r="D99" s="191" t="s">
        <v>129</v>
      </c>
      <c r="E99" s="192"/>
      <c r="F99" s="192"/>
      <c r="G99" s="192"/>
      <c r="H99" s="192"/>
      <c r="I99" s="192"/>
      <c r="J99" s="193">
        <f>J125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130</v>
      </c>
      <c r="E100" s="197"/>
      <c r="F100" s="197"/>
      <c r="G100" s="197"/>
      <c r="H100" s="197"/>
      <c r="I100" s="197"/>
      <c r="J100" s="198">
        <f>J126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131</v>
      </c>
      <c r="E101" s="197"/>
      <c r="F101" s="197"/>
      <c r="G101" s="197"/>
      <c r="H101" s="197"/>
      <c r="I101" s="197"/>
      <c r="J101" s="198">
        <f>J129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132</v>
      </c>
      <c r="E102" s="197"/>
      <c r="F102" s="197"/>
      <c r="G102" s="197"/>
      <c r="H102" s="197"/>
      <c r="I102" s="197"/>
      <c r="J102" s="198">
        <f>J132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4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133</v>
      </c>
      <c r="D109" s="40"/>
      <c r="E109" s="40"/>
      <c r="F109" s="40"/>
      <c r="G109" s="40"/>
      <c r="H109" s="40"/>
      <c r="I109" s="40"/>
      <c r="J109" s="40"/>
      <c r="K109" s="40"/>
      <c r="L109" s="6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4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84" t="str">
        <f>E7</f>
        <v>Drobné stavební práce na objektech OŘ Plzeň</v>
      </c>
      <c r="F112" s="32"/>
      <c r="G112" s="32"/>
      <c r="H112" s="32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1"/>
      <c r="C113" s="32" t="s">
        <v>116</v>
      </c>
      <c r="D113" s="22"/>
      <c r="E113" s="22"/>
      <c r="F113" s="22"/>
      <c r="G113" s="22"/>
      <c r="H113" s="22"/>
      <c r="I113" s="22"/>
      <c r="J113" s="22"/>
      <c r="K113" s="22"/>
      <c r="L113" s="20"/>
    </row>
    <row r="114" s="2" customFormat="1" ht="16.5" customHeight="1">
      <c r="A114" s="38"/>
      <c r="B114" s="39"/>
      <c r="C114" s="40"/>
      <c r="D114" s="40"/>
      <c r="E114" s="184" t="s">
        <v>329</v>
      </c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330</v>
      </c>
      <c r="D115" s="40"/>
      <c r="E115" s="40"/>
      <c r="F115" s="40"/>
      <c r="G115" s="40"/>
      <c r="H115" s="40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7" t="str">
        <f>E11</f>
        <v>PS 08 - VRN</v>
      </c>
      <c r="F116" s="40"/>
      <c r="G116" s="40"/>
      <c r="H116" s="40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F14</f>
        <v xml:space="preserve"> </v>
      </c>
      <c r="G118" s="40"/>
      <c r="H118" s="40"/>
      <c r="I118" s="32" t="s">
        <v>22</v>
      </c>
      <c r="J118" s="80" t="str">
        <f>IF(J14="","",J14)</f>
        <v>24. 7. 2023</v>
      </c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E17</f>
        <v xml:space="preserve"> </v>
      </c>
      <c r="G120" s="40"/>
      <c r="H120" s="40"/>
      <c r="I120" s="32" t="s">
        <v>29</v>
      </c>
      <c r="J120" s="36" t="str">
        <f>E23</f>
        <v xml:space="preserve"> </v>
      </c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IF(E20="","",E20)</f>
        <v>Vyplň údaj</v>
      </c>
      <c r="G121" s="40"/>
      <c r="H121" s="40"/>
      <c r="I121" s="32" t="s">
        <v>31</v>
      </c>
      <c r="J121" s="36" t="str">
        <f>E26</f>
        <v xml:space="preserve"> </v>
      </c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200"/>
      <c r="B123" s="201"/>
      <c r="C123" s="202" t="s">
        <v>134</v>
      </c>
      <c r="D123" s="203" t="s">
        <v>58</v>
      </c>
      <c r="E123" s="203" t="s">
        <v>54</v>
      </c>
      <c r="F123" s="203" t="s">
        <v>55</v>
      </c>
      <c r="G123" s="203" t="s">
        <v>135</v>
      </c>
      <c r="H123" s="203" t="s">
        <v>136</v>
      </c>
      <c r="I123" s="203" t="s">
        <v>137</v>
      </c>
      <c r="J123" s="204" t="s">
        <v>120</v>
      </c>
      <c r="K123" s="205" t="s">
        <v>138</v>
      </c>
      <c r="L123" s="206"/>
      <c r="M123" s="101" t="s">
        <v>1</v>
      </c>
      <c r="N123" s="102" t="s">
        <v>37</v>
      </c>
      <c r="O123" s="102" t="s">
        <v>139</v>
      </c>
      <c r="P123" s="102" t="s">
        <v>140</v>
      </c>
      <c r="Q123" s="102" t="s">
        <v>141</v>
      </c>
      <c r="R123" s="102" t="s">
        <v>142</v>
      </c>
      <c r="S123" s="102" t="s">
        <v>143</v>
      </c>
      <c r="T123" s="103" t="s">
        <v>144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8"/>
      <c r="B124" s="39"/>
      <c r="C124" s="108" t="s">
        <v>145</v>
      </c>
      <c r="D124" s="40"/>
      <c r="E124" s="40"/>
      <c r="F124" s="40"/>
      <c r="G124" s="40"/>
      <c r="H124" s="40"/>
      <c r="I124" s="40"/>
      <c r="J124" s="207">
        <f>BK124</f>
        <v>0</v>
      </c>
      <c r="K124" s="40"/>
      <c r="L124" s="44"/>
      <c r="M124" s="104"/>
      <c r="N124" s="208"/>
      <c r="O124" s="105"/>
      <c r="P124" s="209">
        <f>P125</f>
        <v>0</v>
      </c>
      <c r="Q124" s="105"/>
      <c r="R124" s="209">
        <f>R125</f>
        <v>0</v>
      </c>
      <c r="S124" s="105"/>
      <c r="T124" s="210">
        <f>T125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122</v>
      </c>
      <c r="BK124" s="211">
        <f>BK125</f>
        <v>0</v>
      </c>
    </row>
    <row r="125" s="12" customFormat="1" ht="25.92" customHeight="1">
      <c r="A125" s="12"/>
      <c r="B125" s="212"/>
      <c r="C125" s="213"/>
      <c r="D125" s="214" t="s">
        <v>72</v>
      </c>
      <c r="E125" s="215" t="s">
        <v>113</v>
      </c>
      <c r="F125" s="215" t="s">
        <v>257</v>
      </c>
      <c r="G125" s="213"/>
      <c r="H125" s="213"/>
      <c r="I125" s="216"/>
      <c r="J125" s="217">
        <f>BK125</f>
        <v>0</v>
      </c>
      <c r="K125" s="213"/>
      <c r="L125" s="218"/>
      <c r="M125" s="219"/>
      <c r="N125" s="220"/>
      <c r="O125" s="220"/>
      <c r="P125" s="221">
        <f>P126+P129+P132</f>
        <v>0</v>
      </c>
      <c r="Q125" s="220"/>
      <c r="R125" s="221">
        <f>R126+R129+R132</f>
        <v>0</v>
      </c>
      <c r="S125" s="220"/>
      <c r="T125" s="222">
        <f>T126+T129+T132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3" t="s">
        <v>173</v>
      </c>
      <c r="AT125" s="224" t="s">
        <v>72</v>
      </c>
      <c r="AU125" s="224" t="s">
        <v>73</v>
      </c>
      <c r="AY125" s="223" t="s">
        <v>148</v>
      </c>
      <c r="BK125" s="225">
        <f>BK126+BK129+BK132</f>
        <v>0</v>
      </c>
    </row>
    <row r="126" s="12" customFormat="1" ht="22.8" customHeight="1">
      <c r="A126" s="12"/>
      <c r="B126" s="212"/>
      <c r="C126" s="213"/>
      <c r="D126" s="214" t="s">
        <v>72</v>
      </c>
      <c r="E126" s="226" t="s">
        <v>258</v>
      </c>
      <c r="F126" s="226" t="s">
        <v>259</v>
      </c>
      <c r="G126" s="213"/>
      <c r="H126" s="213"/>
      <c r="I126" s="216"/>
      <c r="J126" s="227">
        <f>BK126</f>
        <v>0</v>
      </c>
      <c r="K126" s="213"/>
      <c r="L126" s="218"/>
      <c r="M126" s="219"/>
      <c r="N126" s="220"/>
      <c r="O126" s="220"/>
      <c r="P126" s="221">
        <f>SUM(P127:P128)</f>
        <v>0</v>
      </c>
      <c r="Q126" s="220"/>
      <c r="R126" s="221">
        <f>SUM(R127:R128)</f>
        <v>0</v>
      </c>
      <c r="S126" s="220"/>
      <c r="T126" s="222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173</v>
      </c>
      <c r="AT126" s="224" t="s">
        <v>72</v>
      </c>
      <c r="AU126" s="224" t="s">
        <v>81</v>
      </c>
      <c r="AY126" s="223" t="s">
        <v>148</v>
      </c>
      <c r="BK126" s="225">
        <f>SUM(BK127:BK128)</f>
        <v>0</v>
      </c>
    </row>
    <row r="127" s="2" customFormat="1" ht="16.5" customHeight="1">
      <c r="A127" s="38"/>
      <c r="B127" s="39"/>
      <c r="C127" s="228" t="s">
        <v>81</v>
      </c>
      <c r="D127" s="228" t="s">
        <v>150</v>
      </c>
      <c r="E127" s="229" t="s">
        <v>260</v>
      </c>
      <c r="F127" s="230" t="s">
        <v>259</v>
      </c>
      <c r="G127" s="231" t="s">
        <v>261</v>
      </c>
      <c r="H127" s="232">
        <v>1</v>
      </c>
      <c r="I127" s="233"/>
      <c r="J127" s="234">
        <f>ROUND(I127*H127,2)</f>
        <v>0</v>
      </c>
      <c r="K127" s="235"/>
      <c r="L127" s="44"/>
      <c r="M127" s="236" t="s">
        <v>1</v>
      </c>
      <c r="N127" s="237" t="s">
        <v>40</v>
      </c>
      <c r="O127" s="92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0" t="s">
        <v>154</v>
      </c>
      <c r="AT127" s="240" t="s">
        <v>150</v>
      </c>
      <c r="AU127" s="240" t="s">
        <v>83</v>
      </c>
      <c r="AY127" s="17" t="s">
        <v>148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7" t="s">
        <v>154</v>
      </c>
      <c r="BK127" s="241">
        <f>ROUND(I127*H127,2)</f>
        <v>0</v>
      </c>
      <c r="BL127" s="17" t="s">
        <v>154</v>
      </c>
      <c r="BM127" s="240" t="s">
        <v>83</v>
      </c>
    </row>
    <row r="128" s="2" customFormat="1">
      <c r="A128" s="38"/>
      <c r="B128" s="39"/>
      <c r="C128" s="40"/>
      <c r="D128" s="242" t="s">
        <v>155</v>
      </c>
      <c r="E128" s="40"/>
      <c r="F128" s="243" t="s">
        <v>259</v>
      </c>
      <c r="G128" s="40"/>
      <c r="H128" s="40"/>
      <c r="I128" s="244"/>
      <c r="J128" s="40"/>
      <c r="K128" s="40"/>
      <c r="L128" s="44"/>
      <c r="M128" s="245"/>
      <c r="N128" s="246"/>
      <c r="O128" s="92"/>
      <c r="P128" s="92"/>
      <c r="Q128" s="92"/>
      <c r="R128" s="92"/>
      <c r="S128" s="92"/>
      <c r="T128" s="93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155</v>
      </c>
      <c r="AU128" s="17" t="s">
        <v>83</v>
      </c>
    </row>
    <row r="129" s="12" customFormat="1" ht="22.8" customHeight="1">
      <c r="A129" s="12"/>
      <c r="B129" s="212"/>
      <c r="C129" s="213"/>
      <c r="D129" s="214" t="s">
        <v>72</v>
      </c>
      <c r="E129" s="226" t="s">
        <v>263</v>
      </c>
      <c r="F129" s="226" t="s">
        <v>264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SUM(P130:P131)</f>
        <v>0</v>
      </c>
      <c r="Q129" s="220"/>
      <c r="R129" s="221">
        <f>SUM(R130:R131)</f>
        <v>0</v>
      </c>
      <c r="S129" s="220"/>
      <c r="T129" s="222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173</v>
      </c>
      <c r="AT129" s="224" t="s">
        <v>72</v>
      </c>
      <c r="AU129" s="224" t="s">
        <v>81</v>
      </c>
      <c r="AY129" s="223" t="s">
        <v>148</v>
      </c>
      <c r="BK129" s="225">
        <f>SUM(BK130:BK131)</f>
        <v>0</v>
      </c>
    </row>
    <row r="130" s="2" customFormat="1" ht="16.5" customHeight="1">
      <c r="A130" s="38"/>
      <c r="B130" s="39"/>
      <c r="C130" s="228" t="s">
        <v>83</v>
      </c>
      <c r="D130" s="228" t="s">
        <v>150</v>
      </c>
      <c r="E130" s="229" t="s">
        <v>266</v>
      </c>
      <c r="F130" s="230" t="s">
        <v>264</v>
      </c>
      <c r="G130" s="231" t="s">
        <v>261</v>
      </c>
      <c r="H130" s="232">
        <v>1</v>
      </c>
      <c r="I130" s="233"/>
      <c r="J130" s="234">
        <f>ROUND(I130*H130,2)</f>
        <v>0</v>
      </c>
      <c r="K130" s="235"/>
      <c r="L130" s="44"/>
      <c r="M130" s="236" t="s">
        <v>1</v>
      </c>
      <c r="N130" s="237" t="s">
        <v>40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0" t="s">
        <v>154</v>
      </c>
      <c r="AT130" s="240" t="s">
        <v>150</v>
      </c>
      <c r="AU130" s="240" t="s">
        <v>83</v>
      </c>
      <c r="AY130" s="17" t="s">
        <v>148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7" t="s">
        <v>154</v>
      </c>
      <c r="BK130" s="241">
        <f>ROUND(I130*H130,2)</f>
        <v>0</v>
      </c>
      <c r="BL130" s="17" t="s">
        <v>154</v>
      </c>
      <c r="BM130" s="240" t="s">
        <v>154</v>
      </c>
    </row>
    <row r="131" s="2" customFormat="1">
      <c r="A131" s="38"/>
      <c r="B131" s="39"/>
      <c r="C131" s="40"/>
      <c r="D131" s="242" t="s">
        <v>155</v>
      </c>
      <c r="E131" s="40"/>
      <c r="F131" s="243" t="s">
        <v>264</v>
      </c>
      <c r="G131" s="40"/>
      <c r="H131" s="40"/>
      <c r="I131" s="244"/>
      <c r="J131" s="40"/>
      <c r="K131" s="40"/>
      <c r="L131" s="44"/>
      <c r="M131" s="245"/>
      <c r="N131" s="246"/>
      <c r="O131" s="92"/>
      <c r="P131" s="92"/>
      <c r="Q131" s="92"/>
      <c r="R131" s="92"/>
      <c r="S131" s="92"/>
      <c r="T131" s="93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155</v>
      </c>
      <c r="AU131" s="17" t="s">
        <v>83</v>
      </c>
    </row>
    <row r="132" s="12" customFormat="1" ht="22.8" customHeight="1">
      <c r="A132" s="12"/>
      <c r="B132" s="212"/>
      <c r="C132" s="213"/>
      <c r="D132" s="214" t="s">
        <v>72</v>
      </c>
      <c r="E132" s="226" t="s">
        <v>268</v>
      </c>
      <c r="F132" s="226" t="s">
        <v>269</v>
      </c>
      <c r="G132" s="213"/>
      <c r="H132" s="213"/>
      <c r="I132" s="216"/>
      <c r="J132" s="227">
        <f>BK132</f>
        <v>0</v>
      </c>
      <c r="K132" s="213"/>
      <c r="L132" s="218"/>
      <c r="M132" s="219"/>
      <c r="N132" s="220"/>
      <c r="O132" s="220"/>
      <c r="P132" s="221">
        <f>SUM(P133:P135)</f>
        <v>0</v>
      </c>
      <c r="Q132" s="220"/>
      <c r="R132" s="221">
        <f>SUM(R133:R135)</f>
        <v>0</v>
      </c>
      <c r="S132" s="220"/>
      <c r="T132" s="222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3" t="s">
        <v>173</v>
      </c>
      <c r="AT132" s="224" t="s">
        <v>72</v>
      </c>
      <c r="AU132" s="224" t="s">
        <v>81</v>
      </c>
      <c r="AY132" s="223" t="s">
        <v>148</v>
      </c>
      <c r="BK132" s="225">
        <f>SUM(BK133:BK135)</f>
        <v>0</v>
      </c>
    </row>
    <row r="133" s="2" customFormat="1" ht="16.5" customHeight="1">
      <c r="A133" s="38"/>
      <c r="B133" s="39"/>
      <c r="C133" s="228" t="s">
        <v>163</v>
      </c>
      <c r="D133" s="228" t="s">
        <v>150</v>
      </c>
      <c r="E133" s="229" t="s">
        <v>270</v>
      </c>
      <c r="F133" s="230" t="s">
        <v>269</v>
      </c>
      <c r="G133" s="231" t="s">
        <v>261</v>
      </c>
      <c r="H133" s="232">
        <v>1</v>
      </c>
      <c r="I133" s="233"/>
      <c r="J133" s="234">
        <f>ROUND(I133*H133,2)</f>
        <v>0</v>
      </c>
      <c r="K133" s="235"/>
      <c r="L133" s="44"/>
      <c r="M133" s="236" t="s">
        <v>1</v>
      </c>
      <c r="N133" s="237" t="s">
        <v>40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0" t="s">
        <v>154</v>
      </c>
      <c r="AT133" s="240" t="s">
        <v>150</v>
      </c>
      <c r="AU133" s="240" t="s">
        <v>83</v>
      </c>
      <c r="AY133" s="17" t="s">
        <v>148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7" t="s">
        <v>154</v>
      </c>
      <c r="BK133" s="241">
        <f>ROUND(I133*H133,2)</f>
        <v>0</v>
      </c>
      <c r="BL133" s="17" t="s">
        <v>154</v>
      </c>
      <c r="BM133" s="240" t="s">
        <v>166</v>
      </c>
    </row>
    <row r="134" s="2" customFormat="1">
      <c r="A134" s="38"/>
      <c r="B134" s="39"/>
      <c r="C134" s="40"/>
      <c r="D134" s="242" t="s">
        <v>155</v>
      </c>
      <c r="E134" s="40"/>
      <c r="F134" s="243" t="s">
        <v>269</v>
      </c>
      <c r="G134" s="40"/>
      <c r="H134" s="40"/>
      <c r="I134" s="244"/>
      <c r="J134" s="40"/>
      <c r="K134" s="40"/>
      <c r="L134" s="44"/>
      <c r="M134" s="245"/>
      <c r="N134" s="246"/>
      <c r="O134" s="92"/>
      <c r="P134" s="92"/>
      <c r="Q134" s="92"/>
      <c r="R134" s="92"/>
      <c r="S134" s="92"/>
      <c r="T134" s="9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155</v>
      </c>
      <c r="AU134" s="17" t="s">
        <v>83</v>
      </c>
    </row>
    <row r="135" s="2" customFormat="1">
      <c r="A135" s="38"/>
      <c r="B135" s="39"/>
      <c r="C135" s="40"/>
      <c r="D135" s="242" t="s">
        <v>272</v>
      </c>
      <c r="E135" s="40"/>
      <c r="F135" s="290" t="s">
        <v>430</v>
      </c>
      <c r="G135" s="40"/>
      <c r="H135" s="40"/>
      <c r="I135" s="244"/>
      <c r="J135" s="40"/>
      <c r="K135" s="40"/>
      <c r="L135" s="44"/>
      <c r="M135" s="291"/>
      <c r="N135" s="292"/>
      <c r="O135" s="293"/>
      <c r="P135" s="293"/>
      <c r="Q135" s="293"/>
      <c r="R135" s="293"/>
      <c r="S135" s="293"/>
      <c r="T135" s="294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272</v>
      </c>
      <c r="AU135" s="17" t="s">
        <v>83</v>
      </c>
    </row>
    <row r="136" s="2" customFormat="1" ht="6.96" customHeight="1">
      <c r="A136" s="38"/>
      <c r="B136" s="67"/>
      <c r="C136" s="68"/>
      <c r="D136" s="68"/>
      <c r="E136" s="68"/>
      <c r="F136" s="68"/>
      <c r="G136" s="68"/>
      <c r="H136" s="68"/>
      <c r="I136" s="68"/>
      <c r="J136" s="68"/>
      <c r="K136" s="68"/>
      <c r="L136" s="44"/>
      <c r="M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</sheetData>
  <sheetProtection sheet="1" autoFilter="0" formatColumns="0" formatRows="0" objects="1" scenarios="1" spinCount="100000" saltValue="37B0ifopkVJscKzRiaPjb8jMGc4wg+37+YzsG9Y7e1iUHQh0eNlgPrr+bU4sjz7vuDbqqyoqSktCx43Bqh3Auw==" hashValue="ybndkTHZ0oU0xwU1dXICrKdJRPBBu5GHCJ1jAPTSxmvZJgJtyE7Tl6Z+ZcY2glHfRRC716NR3tmARt1DgaIyUQ==" algorithmName="SHA-512" password="CC35"/>
  <autoFilter ref="C123:K13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83</v>
      </c>
    </row>
    <row r="4" s="1" customFormat="1" ht="24.96" customHeight="1">
      <c r="B4" s="20"/>
      <c r="D4" s="149" t="s">
        <v>115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Drobné stavební práce na objektech OŘ Plzeň</v>
      </c>
      <c r="F7" s="151"/>
      <c r="G7" s="151"/>
      <c r="H7" s="151"/>
      <c r="L7" s="20"/>
    </row>
    <row r="8" s="2" customFormat="1" ht="12" customHeight="1">
      <c r="A8" s="38"/>
      <c r="B8" s="44"/>
      <c r="C8" s="38"/>
      <c r="D8" s="151" t="s">
        <v>116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3" t="s">
        <v>117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1" t="s">
        <v>18</v>
      </c>
      <c r="E11" s="38"/>
      <c r="F11" s="142" t="s">
        <v>1</v>
      </c>
      <c r="G11" s="38"/>
      <c r="H11" s="38"/>
      <c r="I11" s="151" t="s">
        <v>19</v>
      </c>
      <c r="J11" s="142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20</v>
      </c>
      <c r="E12" s="38"/>
      <c r="F12" s="142" t="s">
        <v>21</v>
      </c>
      <c r="G12" s="38"/>
      <c r="H12" s="38"/>
      <c r="I12" s="151" t="s">
        <v>22</v>
      </c>
      <c r="J12" s="154" t="str">
        <f>'Rekapitulace stavby'!AN8</f>
        <v>24. 7. 2023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24</v>
      </c>
      <c r="E14" s="38"/>
      <c r="F14" s="38"/>
      <c r="G14" s="38"/>
      <c r="H14" s="38"/>
      <c r="I14" s="151" t="s">
        <v>25</v>
      </c>
      <c r="J14" s="142" t="str">
        <f>IF('Rekapitulace stavby'!AN10="","",'Rekapitulace stavby'!AN10)</f>
        <v/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2" t="str">
        <f>IF('Rekapitulace stavby'!E11="","",'Rekapitulace stavby'!E11)</f>
        <v xml:space="preserve"> </v>
      </c>
      <c r="F15" s="38"/>
      <c r="G15" s="38"/>
      <c r="H15" s="38"/>
      <c r="I15" s="151" t="s">
        <v>26</v>
      </c>
      <c r="J15" s="142" t="str">
        <f>IF('Rekapitulace stavby'!AN11="","",'Rekapitulace stavby'!AN11)</f>
        <v/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1" t="s">
        <v>27</v>
      </c>
      <c r="E17" s="38"/>
      <c r="F17" s="38"/>
      <c r="G17" s="38"/>
      <c r="H17" s="38"/>
      <c r="I17" s="15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2"/>
      <c r="G18" s="142"/>
      <c r="H18" s="142"/>
      <c r="I18" s="15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1" t="s">
        <v>29</v>
      </c>
      <c r="E20" s="38"/>
      <c r="F20" s="38"/>
      <c r="G20" s="38"/>
      <c r="H20" s="38"/>
      <c r="I20" s="151" t="s">
        <v>25</v>
      </c>
      <c r="J20" s="142" t="str">
        <f>IF('Rekapitulace stavby'!AN16="","",'Rekapitulace stavby'!AN16)</f>
        <v/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2" t="str">
        <f>IF('Rekapitulace stavby'!E17="","",'Rekapitulace stavby'!E17)</f>
        <v xml:space="preserve"> </v>
      </c>
      <c r="F21" s="38"/>
      <c r="G21" s="38"/>
      <c r="H21" s="38"/>
      <c r="I21" s="151" t="s">
        <v>26</v>
      </c>
      <c r="J21" s="142" t="str">
        <f>IF('Rekapitulace stavby'!AN17="","",'Rekapitulace stavby'!AN17)</f>
        <v/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1" t="s">
        <v>31</v>
      </c>
      <c r="E23" s="38"/>
      <c r="F23" s="38"/>
      <c r="G23" s="38"/>
      <c r="H23" s="38"/>
      <c r="I23" s="151" t="s">
        <v>25</v>
      </c>
      <c r="J23" s="142" t="str">
        <f>IF('Rekapitulace stavby'!AN19="","",'Rekapitulace stavby'!AN19)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2" t="str">
        <f>IF('Rekapitulace stavby'!E20="","",'Rekapitulace stavby'!E20)</f>
        <v xml:space="preserve"> </v>
      </c>
      <c r="F24" s="38"/>
      <c r="G24" s="38"/>
      <c r="H24" s="38"/>
      <c r="I24" s="151" t="s">
        <v>26</v>
      </c>
      <c r="J24" s="142" t="str">
        <f>IF('Rekapitulace stavby'!AN20="","",'Rekapitulace stavby'!AN20)</f>
        <v/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9"/>
      <c r="E29" s="159"/>
      <c r="F29" s="159"/>
      <c r="G29" s="159"/>
      <c r="H29" s="159"/>
      <c r="I29" s="159"/>
      <c r="J29" s="159"/>
      <c r="K29" s="159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0" t="s">
        <v>33</v>
      </c>
      <c r="E30" s="38"/>
      <c r="F30" s="38"/>
      <c r="G30" s="38"/>
      <c r="H30" s="38"/>
      <c r="I30" s="38"/>
      <c r="J30" s="161">
        <f>ROUND(J126,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2" t="s">
        <v>35</v>
      </c>
      <c r="G32" s="38"/>
      <c r="H32" s="38"/>
      <c r="I32" s="162" t="s">
        <v>34</v>
      </c>
      <c r="J32" s="162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3" t="s">
        <v>37</v>
      </c>
      <c r="E33" s="151" t="s">
        <v>38</v>
      </c>
      <c r="F33" s="164">
        <f>ROUND((SUM(BE126:BE208)),  2)</f>
        <v>0</v>
      </c>
      <c r="G33" s="38"/>
      <c r="H33" s="38"/>
      <c r="I33" s="165">
        <v>0.20999999999999999</v>
      </c>
      <c r="J33" s="164">
        <f>ROUND(((SUM(BE126:BE208))*I33),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1" t="s">
        <v>39</v>
      </c>
      <c r="F34" s="164">
        <f>ROUND((SUM(BF126:BF208)),  2)</f>
        <v>0</v>
      </c>
      <c r="G34" s="38"/>
      <c r="H34" s="38"/>
      <c r="I34" s="165">
        <v>0.14999999999999999</v>
      </c>
      <c r="J34" s="164">
        <f>ROUND(((SUM(BF126:BF208))*I34),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1" t="s">
        <v>37</v>
      </c>
      <c r="E35" s="151" t="s">
        <v>40</v>
      </c>
      <c r="F35" s="164">
        <f>ROUND((SUM(BG126:BG208)),  2)</f>
        <v>0</v>
      </c>
      <c r="G35" s="38"/>
      <c r="H35" s="38"/>
      <c r="I35" s="165">
        <v>0.20999999999999999</v>
      </c>
      <c r="J35" s="164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41</v>
      </c>
      <c r="F36" s="164">
        <f>ROUND((SUM(BH126:BH208)),  2)</f>
        <v>0</v>
      </c>
      <c r="G36" s="38"/>
      <c r="H36" s="38"/>
      <c r="I36" s="165">
        <v>0.14999999999999999</v>
      </c>
      <c r="J36" s="164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42</v>
      </c>
      <c r="F37" s="164">
        <f>ROUND((SUM(BI126:BI208)),  2)</f>
        <v>0</v>
      </c>
      <c r="G37" s="38"/>
      <c r="H37" s="38"/>
      <c r="I37" s="165">
        <v>0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6"/>
      <c r="D39" s="167" t="s">
        <v>43</v>
      </c>
      <c r="E39" s="168"/>
      <c r="F39" s="168"/>
      <c r="G39" s="169" t="s">
        <v>44</v>
      </c>
      <c r="H39" s="170" t="s">
        <v>45</v>
      </c>
      <c r="I39" s="168"/>
      <c r="J39" s="171">
        <f>SUM(J30:J37)</f>
        <v>0</v>
      </c>
      <c r="K39" s="172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Drobné stavební práce na objektech OŘ Plzeň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01 - Oprava oplocení Kokašice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80" t="str">
        <f>IF(J12="","",J12)</f>
        <v>24. 7. 2023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5" t="s">
        <v>119</v>
      </c>
      <c r="D94" s="186"/>
      <c r="E94" s="186"/>
      <c r="F94" s="186"/>
      <c r="G94" s="186"/>
      <c r="H94" s="186"/>
      <c r="I94" s="186"/>
      <c r="J94" s="187" t="s">
        <v>120</v>
      </c>
      <c r="K94" s="186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8" t="s">
        <v>121</v>
      </c>
      <c r="D96" s="40"/>
      <c r="E96" s="40"/>
      <c r="F96" s="40"/>
      <c r="G96" s="40"/>
      <c r="H96" s="40"/>
      <c r="I96" s="40"/>
      <c r="J96" s="111">
        <f>J126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s="9" customFormat="1" ht="24.96" customHeight="1">
      <c r="A97" s="9"/>
      <c r="B97" s="189"/>
      <c r="C97" s="190"/>
      <c r="D97" s="191" t="s">
        <v>123</v>
      </c>
      <c r="E97" s="192"/>
      <c r="F97" s="192"/>
      <c r="G97" s="192"/>
      <c r="H97" s="192"/>
      <c r="I97" s="192"/>
      <c r="J97" s="193">
        <f>J127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124</v>
      </c>
      <c r="E98" s="197"/>
      <c r="F98" s="197"/>
      <c r="G98" s="197"/>
      <c r="H98" s="197"/>
      <c r="I98" s="197"/>
      <c r="J98" s="198">
        <f>J128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125</v>
      </c>
      <c r="E99" s="197"/>
      <c r="F99" s="197"/>
      <c r="G99" s="197"/>
      <c r="H99" s="197"/>
      <c r="I99" s="197"/>
      <c r="J99" s="198">
        <f>J150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126</v>
      </c>
      <c r="E100" s="197"/>
      <c r="F100" s="197"/>
      <c r="G100" s="197"/>
      <c r="H100" s="197"/>
      <c r="I100" s="197"/>
      <c r="J100" s="198">
        <f>J179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127</v>
      </c>
      <c r="E101" s="197"/>
      <c r="F101" s="197"/>
      <c r="G101" s="197"/>
      <c r="H101" s="197"/>
      <c r="I101" s="197"/>
      <c r="J101" s="198">
        <f>J184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128</v>
      </c>
      <c r="E102" s="197"/>
      <c r="F102" s="197"/>
      <c r="G102" s="197"/>
      <c r="H102" s="197"/>
      <c r="I102" s="197"/>
      <c r="J102" s="198">
        <f>J195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129</v>
      </c>
      <c r="E103" s="192"/>
      <c r="F103" s="192"/>
      <c r="G103" s="192"/>
      <c r="H103" s="192"/>
      <c r="I103" s="192"/>
      <c r="J103" s="193">
        <f>J198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130</v>
      </c>
      <c r="E104" s="197"/>
      <c r="F104" s="197"/>
      <c r="G104" s="197"/>
      <c r="H104" s="197"/>
      <c r="I104" s="197"/>
      <c r="J104" s="198">
        <f>J199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131</v>
      </c>
      <c r="E105" s="197"/>
      <c r="F105" s="197"/>
      <c r="G105" s="197"/>
      <c r="H105" s="197"/>
      <c r="I105" s="197"/>
      <c r="J105" s="198">
        <f>J202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132</v>
      </c>
      <c r="E106" s="197"/>
      <c r="F106" s="197"/>
      <c r="G106" s="197"/>
      <c r="H106" s="197"/>
      <c r="I106" s="197"/>
      <c r="J106" s="198">
        <f>J205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133</v>
      </c>
      <c r="D113" s="40"/>
      <c r="E113" s="40"/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4" t="str">
        <f>E7</f>
        <v>Drobné stavební práce na objektech OŘ Plzeň</v>
      </c>
      <c r="F116" s="32"/>
      <c r="G116" s="32"/>
      <c r="H116" s="32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116</v>
      </c>
      <c r="D117" s="40"/>
      <c r="E117" s="40"/>
      <c r="F117" s="40"/>
      <c r="G117" s="40"/>
      <c r="H117" s="40"/>
      <c r="I117" s="40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7" t="str">
        <f>E9</f>
        <v>SO 01 - Oprava oplocení Kokašice</v>
      </c>
      <c r="F118" s="40"/>
      <c r="G118" s="40"/>
      <c r="H118" s="40"/>
      <c r="I118" s="40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80" t="str">
        <f>IF(J12="","",J12)</f>
        <v>24. 7. 2023</v>
      </c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32" t="s">
        <v>29</v>
      </c>
      <c r="J122" s="36" t="str">
        <f>E21</f>
        <v xml:space="preserve"> </v>
      </c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32" t="s">
        <v>31</v>
      </c>
      <c r="J123" s="36" t="str">
        <f>E24</f>
        <v xml:space="preserve"> </v>
      </c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4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0"/>
      <c r="B125" s="201"/>
      <c r="C125" s="202" t="s">
        <v>134</v>
      </c>
      <c r="D125" s="203" t="s">
        <v>58</v>
      </c>
      <c r="E125" s="203" t="s">
        <v>54</v>
      </c>
      <c r="F125" s="203" t="s">
        <v>55</v>
      </c>
      <c r="G125" s="203" t="s">
        <v>135</v>
      </c>
      <c r="H125" s="203" t="s">
        <v>136</v>
      </c>
      <c r="I125" s="203" t="s">
        <v>137</v>
      </c>
      <c r="J125" s="204" t="s">
        <v>120</v>
      </c>
      <c r="K125" s="205" t="s">
        <v>138</v>
      </c>
      <c r="L125" s="206"/>
      <c r="M125" s="101" t="s">
        <v>1</v>
      </c>
      <c r="N125" s="102" t="s">
        <v>37</v>
      </c>
      <c r="O125" s="102" t="s">
        <v>139</v>
      </c>
      <c r="P125" s="102" t="s">
        <v>140</v>
      </c>
      <c r="Q125" s="102" t="s">
        <v>141</v>
      </c>
      <c r="R125" s="102" t="s">
        <v>142</v>
      </c>
      <c r="S125" s="102" t="s">
        <v>143</v>
      </c>
      <c r="T125" s="103" t="s">
        <v>144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8"/>
      <c r="B126" s="39"/>
      <c r="C126" s="108" t="s">
        <v>145</v>
      </c>
      <c r="D126" s="40"/>
      <c r="E126" s="40"/>
      <c r="F126" s="40"/>
      <c r="G126" s="40"/>
      <c r="H126" s="40"/>
      <c r="I126" s="40"/>
      <c r="J126" s="207">
        <f>BK126</f>
        <v>0</v>
      </c>
      <c r="K126" s="40"/>
      <c r="L126" s="44"/>
      <c r="M126" s="104"/>
      <c r="N126" s="208"/>
      <c r="O126" s="105"/>
      <c r="P126" s="209">
        <f>P127+P198</f>
        <v>0</v>
      </c>
      <c r="Q126" s="105"/>
      <c r="R126" s="209">
        <f>R127+R198</f>
        <v>55.386004999999997</v>
      </c>
      <c r="S126" s="105"/>
      <c r="T126" s="210">
        <f>T127+T198</f>
        <v>3.1903199999999998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122</v>
      </c>
      <c r="BK126" s="211">
        <f>BK127+BK198</f>
        <v>0</v>
      </c>
    </row>
    <row r="127" s="12" customFormat="1" ht="25.92" customHeight="1">
      <c r="A127" s="12"/>
      <c r="B127" s="212"/>
      <c r="C127" s="213"/>
      <c r="D127" s="214" t="s">
        <v>72</v>
      </c>
      <c r="E127" s="215" t="s">
        <v>146</v>
      </c>
      <c r="F127" s="215" t="s">
        <v>147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P128+P150+P179+P184+P195</f>
        <v>0</v>
      </c>
      <c r="Q127" s="220"/>
      <c r="R127" s="221">
        <f>R128+R150+R179+R184+R195</f>
        <v>55.386004999999997</v>
      </c>
      <c r="S127" s="220"/>
      <c r="T127" s="222">
        <f>T128+T150+T179+T184+T195</f>
        <v>3.1903199999999998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81</v>
      </c>
      <c r="AT127" s="224" t="s">
        <v>72</v>
      </c>
      <c r="AU127" s="224" t="s">
        <v>73</v>
      </c>
      <c r="AY127" s="223" t="s">
        <v>148</v>
      </c>
      <c r="BK127" s="225">
        <f>BK128+BK150+BK179+BK184+BK195</f>
        <v>0</v>
      </c>
    </row>
    <row r="128" s="12" customFormat="1" ht="22.8" customHeight="1">
      <c r="A128" s="12"/>
      <c r="B128" s="212"/>
      <c r="C128" s="213"/>
      <c r="D128" s="214" t="s">
        <v>72</v>
      </c>
      <c r="E128" s="226" t="s">
        <v>81</v>
      </c>
      <c r="F128" s="226" t="s">
        <v>149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SUM(P129:P149)</f>
        <v>0</v>
      </c>
      <c r="Q128" s="220"/>
      <c r="R128" s="221">
        <f>SUM(R129:R149)</f>
        <v>43.200065000000002</v>
      </c>
      <c r="S128" s="220"/>
      <c r="T128" s="222">
        <f>SUM(T129:T149)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81</v>
      </c>
      <c r="AT128" s="224" t="s">
        <v>72</v>
      </c>
      <c r="AU128" s="224" t="s">
        <v>81</v>
      </c>
      <c r="AY128" s="223" t="s">
        <v>148</v>
      </c>
      <c r="BK128" s="225">
        <f>SUM(BK129:BK149)</f>
        <v>0</v>
      </c>
    </row>
    <row r="129" s="2" customFormat="1" ht="33" customHeight="1">
      <c r="A129" s="38"/>
      <c r="B129" s="39"/>
      <c r="C129" s="228" t="s">
        <v>81</v>
      </c>
      <c r="D129" s="228" t="s">
        <v>150</v>
      </c>
      <c r="E129" s="229" t="s">
        <v>151</v>
      </c>
      <c r="F129" s="230" t="s">
        <v>152</v>
      </c>
      <c r="G129" s="231" t="s">
        <v>153</v>
      </c>
      <c r="H129" s="232">
        <v>120</v>
      </c>
      <c r="I129" s="233"/>
      <c r="J129" s="234">
        <f>ROUND(I129*H129,2)</f>
        <v>0</v>
      </c>
      <c r="K129" s="235"/>
      <c r="L129" s="44"/>
      <c r="M129" s="236" t="s">
        <v>1</v>
      </c>
      <c r="N129" s="237" t="s">
        <v>40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0" t="s">
        <v>154</v>
      </c>
      <c r="AT129" s="240" t="s">
        <v>150</v>
      </c>
      <c r="AU129" s="240" t="s">
        <v>83</v>
      </c>
      <c r="AY129" s="17" t="s">
        <v>148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7" t="s">
        <v>154</v>
      </c>
      <c r="BK129" s="241">
        <f>ROUND(I129*H129,2)</f>
        <v>0</v>
      </c>
      <c r="BL129" s="17" t="s">
        <v>154</v>
      </c>
      <c r="BM129" s="240" t="s">
        <v>83</v>
      </c>
    </row>
    <row r="130" s="2" customFormat="1">
      <c r="A130" s="38"/>
      <c r="B130" s="39"/>
      <c r="C130" s="40"/>
      <c r="D130" s="242" t="s">
        <v>155</v>
      </c>
      <c r="E130" s="40"/>
      <c r="F130" s="243" t="s">
        <v>152</v>
      </c>
      <c r="G130" s="40"/>
      <c r="H130" s="40"/>
      <c r="I130" s="244"/>
      <c r="J130" s="40"/>
      <c r="K130" s="40"/>
      <c r="L130" s="44"/>
      <c r="M130" s="245"/>
      <c r="N130" s="246"/>
      <c r="O130" s="92"/>
      <c r="P130" s="92"/>
      <c r="Q130" s="92"/>
      <c r="R130" s="92"/>
      <c r="S130" s="92"/>
      <c r="T130" s="93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155</v>
      </c>
      <c r="AU130" s="17" t="s">
        <v>83</v>
      </c>
    </row>
    <row r="131" s="2" customFormat="1" ht="33" customHeight="1">
      <c r="A131" s="38"/>
      <c r="B131" s="39"/>
      <c r="C131" s="228" t="s">
        <v>83</v>
      </c>
      <c r="D131" s="228" t="s">
        <v>150</v>
      </c>
      <c r="E131" s="229" t="s">
        <v>156</v>
      </c>
      <c r="F131" s="230" t="s">
        <v>157</v>
      </c>
      <c r="G131" s="231" t="s">
        <v>158</v>
      </c>
      <c r="H131" s="232">
        <v>43.200000000000003</v>
      </c>
      <c r="I131" s="233"/>
      <c r="J131" s="234">
        <f>ROUND(I131*H131,2)</f>
        <v>0</v>
      </c>
      <c r="K131" s="235"/>
      <c r="L131" s="44"/>
      <c r="M131" s="236" t="s">
        <v>1</v>
      </c>
      <c r="N131" s="237" t="s">
        <v>40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0" t="s">
        <v>154</v>
      </c>
      <c r="AT131" s="240" t="s">
        <v>150</v>
      </c>
      <c r="AU131" s="240" t="s">
        <v>83</v>
      </c>
      <c r="AY131" s="17" t="s">
        <v>148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7" t="s">
        <v>154</v>
      </c>
      <c r="BK131" s="241">
        <f>ROUND(I131*H131,2)</f>
        <v>0</v>
      </c>
      <c r="BL131" s="17" t="s">
        <v>154</v>
      </c>
      <c r="BM131" s="240" t="s">
        <v>154</v>
      </c>
    </row>
    <row r="132" s="2" customFormat="1">
      <c r="A132" s="38"/>
      <c r="B132" s="39"/>
      <c r="C132" s="40"/>
      <c r="D132" s="242" t="s">
        <v>155</v>
      </c>
      <c r="E132" s="40"/>
      <c r="F132" s="243" t="s">
        <v>157</v>
      </c>
      <c r="G132" s="40"/>
      <c r="H132" s="40"/>
      <c r="I132" s="244"/>
      <c r="J132" s="40"/>
      <c r="K132" s="40"/>
      <c r="L132" s="44"/>
      <c r="M132" s="245"/>
      <c r="N132" s="246"/>
      <c r="O132" s="92"/>
      <c r="P132" s="92"/>
      <c r="Q132" s="92"/>
      <c r="R132" s="92"/>
      <c r="S132" s="92"/>
      <c r="T132" s="93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155</v>
      </c>
      <c r="AU132" s="17" t="s">
        <v>83</v>
      </c>
    </row>
    <row r="133" s="13" customFormat="1">
      <c r="A133" s="13"/>
      <c r="B133" s="247"/>
      <c r="C133" s="248"/>
      <c r="D133" s="242" t="s">
        <v>159</v>
      </c>
      <c r="E133" s="249" t="s">
        <v>1</v>
      </c>
      <c r="F133" s="250" t="s">
        <v>160</v>
      </c>
      <c r="G133" s="248"/>
      <c r="H133" s="249" t="s">
        <v>1</v>
      </c>
      <c r="I133" s="251"/>
      <c r="J133" s="248"/>
      <c r="K133" s="248"/>
      <c r="L133" s="252"/>
      <c r="M133" s="253"/>
      <c r="N133" s="254"/>
      <c r="O133" s="254"/>
      <c r="P133" s="254"/>
      <c r="Q133" s="254"/>
      <c r="R133" s="254"/>
      <c r="S133" s="254"/>
      <c r="T133" s="25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6" t="s">
        <v>159</v>
      </c>
      <c r="AU133" s="256" t="s">
        <v>83</v>
      </c>
      <c r="AV133" s="13" t="s">
        <v>81</v>
      </c>
      <c r="AW133" s="13" t="s">
        <v>30</v>
      </c>
      <c r="AX133" s="13" t="s">
        <v>73</v>
      </c>
      <c r="AY133" s="256" t="s">
        <v>148</v>
      </c>
    </row>
    <row r="134" s="14" customFormat="1">
      <c r="A134" s="14"/>
      <c r="B134" s="257"/>
      <c r="C134" s="258"/>
      <c r="D134" s="242" t="s">
        <v>159</v>
      </c>
      <c r="E134" s="259" t="s">
        <v>1</v>
      </c>
      <c r="F134" s="260" t="s">
        <v>161</v>
      </c>
      <c r="G134" s="258"/>
      <c r="H134" s="261">
        <v>43.200000000000003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7" t="s">
        <v>159</v>
      </c>
      <c r="AU134" s="267" t="s">
        <v>83</v>
      </c>
      <c r="AV134" s="14" t="s">
        <v>83</v>
      </c>
      <c r="AW134" s="14" t="s">
        <v>30</v>
      </c>
      <c r="AX134" s="14" t="s">
        <v>73</v>
      </c>
      <c r="AY134" s="267" t="s">
        <v>148</v>
      </c>
    </row>
    <row r="135" s="15" customFormat="1">
      <c r="A135" s="15"/>
      <c r="B135" s="268"/>
      <c r="C135" s="269"/>
      <c r="D135" s="242" t="s">
        <v>159</v>
      </c>
      <c r="E135" s="270" t="s">
        <v>1</v>
      </c>
      <c r="F135" s="271" t="s">
        <v>162</v>
      </c>
      <c r="G135" s="269"/>
      <c r="H135" s="272">
        <v>43.200000000000003</v>
      </c>
      <c r="I135" s="273"/>
      <c r="J135" s="269"/>
      <c r="K135" s="269"/>
      <c r="L135" s="274"/>
      <c r="M135" s="275"/>
      <c r="N135" s="276"/>
      <c r="O135" s="276"/>
      <c r="P135" s="276"/>
      <c r="Q135" s="276"/>
      <c r="R135" s="276"/>
      <c r="S135" s="276"/>
      <c r="T135" s="27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8" t="s">
        <v>159</v>
      </c>
      <c r="AU135" s="278" t="s">
        <v>83</v>
      </c>
      <c r="AV135" s="15" t="s">
        <v>154</v>
      </c>
      <c r="AW135" s="15" t="s">
        <v>30</v>
      </c>
      <c r="AX135" s="15" t="s">
        <v>81</v>
      </c>
      <c r="AY135" s="278" t="s">
        <v>148</v>
      </c>
    </row>
    <row r="136" s="2" customFormat="1" ht="24.15" customHeight="1">
      <c r="A136" s="38"/>
      <c r="B136" s="39"/>
      <c r="C136" s="228" t="s">
        <v>163</v>
      </c>
      <c r="D136" s="228" t="s">
        <v>150</v>
      </c>
      <c r="E136" s="229" t="s">
        <v>164</v>
      </c>
      <c r="F136" s="230" t="s">
        <v>165</v>
      </c>
      <c r="G136" s="231" t="s">
        <v>153</v>
      </c>
      <c r="H136" s="232">
        <v>144</v>
      </c>
      <c r="I136" s="233"/>
      <c r="J136" s="234">
        <f>ROUND(I136*H136,2)</f>
        <v>0</v>
      </c>
      <c r="K136" s="235"/>
      <c r="L136" s="44"/>
      <c r="M136" s="236" t="s">
        <v>1</v>
      </c>
      <c r="N136" s="237" t="s">
        <v>40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0" t="s">
        <v>154</v>
      </c>
      <c r="AT136" s="240" t="s">
        <v>150</v>
      </c>
      <c r="AU136" s="240" t="s">
        <v>83</v>
      </c>
      <c r="AY136" s="17" t="s">
        <v>148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7" t="s">
        <v>154</v>
      </c>
      <c r="BK136" s="241">
        <f>ROUND(I136*H136,2)</f>
        <v>0</v>
      </c>
      <c r="BL136" s="17" t="s">
        <v>154</v>
      </c>
      <c r="BM136" s="240" t="s">
        <v>166</v>
      </c>
    </row>
    <row r="137" s="2" customFormat="1">
      <c r="A137" s="38"/>
      <c r="B137" s="39"/>
      <c r="C137" s="40"/>
      <c r="D137" s="242" t="s">
        <v>155</v>
      </c>
      <c r="E137" s="40"/>
      <c r="F137" s="243" t="s">
        <v>165</v>
      </c>
      <c r="G137" s="40"/>
      <c r="H137" s="40"/>
      <c r="I137" s="244"/>
      <c r="J137" s="40"/>
      <c r="K137" s="40"/>
      <c r="L137" s="44"/>
      <c r="M137" s="245"/>
      <c r="N137" s="246"/>
      <c r="O137" s="92"/>
      <c r="P137" s="92"/>
      <c r="Q137" s="92"/>
      <c r="R137" s="92"/>
      <c r="S137" s="92"/>
      <c r="T137" s="93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155</v>
      </c>
      <c r="AU137" s="17" t="s">
        <v>83</v>
      </c>
    </row>
    <row r="138" s="14" customFormat="1">
      <c r="A138" s="14"/>
      <c r="B138" s="257"/>
      <c r="C138" s="258"/>
      <c r="D138" s="242" t="s">
        <v>159</v>
      </c>
      <c r="E138" s="259" t="s">
        <v>1</v>
      </c>
      <c r="F138" s="260" t="s">
        <v>167</v>
      </c>
      <c r="G138" s="258"/>
      <c r="H138" s="261">
        <v>144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7" t="s">
        <v>159</v>
      </c>
      <c r="AU138" s="267" t="s">
        <v>83</v>
      </c>
      <c r="AV138" s="14" t="s">
        <v>83</v>
      </c>
      <c r="AW138" s="14" t="s">
        <v>30</v>
      </c>
      <c r="AX138" s="14" t="s">
        <v>73</v>
      </c>
      <c r="AY138" s="267" t="s">
        <v>148</v>
      </c>
    </row>
    <row r="139" s="15" customFormat="1">
      <c r="A139" s="15"/>
      <c r="B139" s="268"/>
      <c r="C139" s="269"/>
      <c r="D139" s="242" t="s">
        <v>159</v>
      </c>
      <c r="E139" s="270" t="s">
        <v>1</v>
      </c>
      <c r="F139" s="271" t="s">
        <v>162</v>
      </c>
      <c r="G139" s="269"/>
      <c r="H139" s="272">
        <v>144</v>
      </c>
      <c r="I139" s="273"/>
      <c r="J139" s="269"/>
      <c r="K139" s="269"/>
      <c r="L139" s="274"/>
      <c r="M139" s="275"/>
      <c r="N139" s="276"/>
      <c r="O139" s="276"/>
      <c r="P139" s="276"/>
      <c r="Q139" s="276"/>
      <c r="R139" s="276"/>
      <c r="S139" s="276"/>
      <c r="T139" s="27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8" t="s">
        <v>159</v>
      </c>
      <c r="AU139" s="278" t="s">
        <v>83</v>
      </c>
      <c r="AV139" s="15" t="s">
        <v>154</v>
      </c>
      <c r="AW139" s="15" t="s">
        <v>30</v>
      </c>
      <c r="AX139" s="15" t="s">
        <v>81</v>
      </c>
      <c r="AY139" s="278" t="s">
        <v>148</v>
      </c>
    </row>
    <row r="140" s="2" customFormat="1" ht="16.5" customHeight="1">
      <c r="A140" s="38"/>
      <c r="B140" s="39"/>
      <c r="C140" s="279" t="s">
        <v>154</v>
      </c>
      <c r="D140" s="279" t="s">
        <v>168</v>
      </c>
      <c r="E140" s="280" t="s">
        <v>169</v>
      </c>
      <c r="F140" s="281" t="s">
        <v>170</v>
      </c>
      <c r="G140" s="282" t="s">
        <v>171</v>
      </c>
      <c r="H140" s="283">
        <v>43.200000000000003</v>
      </c>
      <c r="I140" s="284"/>
      <c r="J140" s="285">
        <f>ROUND(I140*H140,2)</f>
        <v>0</v>
      </c>
      <c r="K140" s="286"/>
      <c r="L140" s="287"/>
      <c r="M140" s="288" t="s">
        <v>1</v>
      </c>
      <c r="N140" s="289" t="s">
        <v>40</v>
      </c>
      <c r="O140" s="92"/>
      <c r="P140" s="238">
        <f>O140*H140</f>
        <v>0</v>
      </c>
      <c r="Q140" s="238">
        <v>1</v>
      </c>
      <c r="R140" s="238">
        <f>Q140*H140</f>
        <v>43.200000000000003</v>
      </c>
      <c r="S140" s="238">
        <v>0</v>
      </c>
      <c r="T140" s="23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0" t="s">
        <v>172</v>
      </c>
      <c r="AT140" s="240" t="s">
        <v>168</v>
      </c>
      <c r="AU140" s="240" t="s">
        <v>83</v>
      </c>
      <c r="AY140" s="17" t="s">
        <v>148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7" t="s">
        <v>154</v>
      </c>
      <c r="BK140" s="241">
        <f>ROUND(I140*H140,2)</f>
        <v>0</v>
      </c>
      <c r="BL140" s="17" t="s">
        <v>154</v>
      </c>
      <c r="BM140" s="240" t="s">
        <v>172</v>
      </c>
    </row>
    <row r="141" s="2" customFormat="1">
      <c r="A141" s="38"/>
      <c r="B141" s="39"/>
      <c r="C141" s="40"/>
      <c r="D141" s="242" t="s">
        <v>155</v>
      </c>
      <c r="E141" s="40"/>
      <c r="F141" s="243" t="s">
        <v>170</v>
      </c>
      <c r="G141" s="40"/>
      <c r="H141" s="40"/>
      <c r="I141" s="244"/>
      <c r="J141" s="40"/>
      <c r="K141" s="40"/>
      <c r="L141" s="44"/>
      <c r="M141" s="245"/>
      <c r="N141" s="246"/>
      <c r="O141" s="92"/>
      <c r="P141" s="92"/>
      <c r="Q141" s="92"/>
      <c r="R141" s="92"/>
      <c r="S141" s="92"/>
      <c r="T141" s="93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155</v>
      </c>
      <c r="AU141" s="17" t="s">
        <v>83</v>
      </c>
    </row>
    <row r="142" s="14" customFormat="1">
      <c r="A142" s="14"/>
      <c r="B142" s="257"/>
      <c r="C142" s="258"/>
      <c r="D142" s="242" t="s">
        <v>159</v>
      </c>
      <c r="E142" s="259" t="s">
        <v>1</v>
      </c>
      <c r="F142" s="260" t="s">
        <v>161</v>
      </c>
      <c r="G142" s="258"/>
      <c r="H142" s="261">
        <v>43.200000000000003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7" t="s">
        <v>159</v>
      </c>
      <c r="AU142" s="267" t="s">
        <v>83</v>
      </c>
      <c r="AV142" s="14" t="s">
        <v>83</v>
      </c>
      <c r="AW142" s="14" t="s">
        <v>30</v>
      </c>
      <c r="AX142" s="14" t="s">
        <v>73</v>
      </c>
      <c r="AY142" s="267" t="s">
        <v>148</v>
      </c>
    </row>
    <row r="143" s="15" customFormat="1">
      <c r="A143" s="15"/>
      <c r="B143" s="268"/>
      <c r="C143" s="269"/>
      <c r="D143" s="242" t="s">
        <v>159</v>
      </c>
      <c r="E143" s="270" t="s">
        <v>1</v>
      </c>
      <c r="F143" s="271" t="s">
        <v>162</v>
      </c>
      <c r="G143" s="269"/>
      <c r="H143" s="272">
        <v>43.200000000000003</v>
      </c>
      <c r="I143" s="273"/>
      <c r="J143" s="269"/>
      <c r="K143" s="269"/>
      <c r="L143" s="274"/>
      <c r="M143" s="275"/>
      <c r="N143" s="276"/>
      <c r="O143" s="276"/>
      <c r="P143" s="276"/>
      <c r="Q143" s="276"/>
      <c r="R143" s="276"/>
      <c r="S143" s="276"/>
      <c r="T143" s="27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8" t="s">
        <v>159</v>
      </c>
      <c r="AU143" s="278" t="s">
        <v>83</v>
      </c>
      <c r="AV143" s="15" t="s">
        <v>154</v>
      </c>
      <c r="AW143" s="15" t="s">
        <v>30</v>
      </c>
      <c r="AX143" s="15" t="s">
        <v>81</v>
      </c>
      <c r="AY143" s="278" t="s">
        <v>148</v>
      </c>
    </row>
    <row r="144" s="2" customFormat="1" ht="24.15" customHeight="1">
      <c r="A144" s="38"/>
      <c r="B144" s="39"/>
      <c r="C144" s="228" t="s">
        <v>173</v>
      </c>
      <c r="D144" s="228" t="s">
        <v>150</v>
      </c>
      <c r="E144" s="229" t="s">
        <v>174</v>
      </c>
      <c r="F144" s="230" t="s">
        <v>175</v>
      </c>
      <c r="G144" s="231" t="s">
        <v>153</v>
      </c>
      <c r="H144" s="232">
        <v>144</v>
      </c>
      <c r="I144" s="233"/>
      <c r="J144" s="234">
        <f>ROUND(I144*H144,2)</f>
        <v>0</v>
      </c>
      <c r="K144" s="235"/>
      <c r="L144" s="44"/>
      <c r="M144" s="236" t="s">
        <v>1</v>
      </c>
      <c r="N144" s="237" t="s">
        <v>40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0" t="s">
        <v>154</v>
      </c>
      <c r="AT144" s="240" t="s">
        <v>150</v>
      </c>
      <c r="AU144" s="240" t="s">
        <v>83</v>
      </c>
      <c r="AY144" s="17" t="s">
        <v>148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7" t="s">
        <v>154</v>
      </c>
      <c r="BK144" s="241">
        <f>ROUND(I144*H144,2)</f>
        <v>0</v>
      </c>
      <c r="BL144" s="17" t="s">
        <v>154</v>
      </c>
      <c r="BM144" s="240" t="s">
        <v>176</v>
      </c>
    </row>
    <row r="145" s="2" customFormat="1">
      <c r="A145" s="38"/>
      <c r="B145" s="39"/>
      <c r="C145" s="40"/>
      <c r="D145" s="242" t="s">
        <v>155</v>
      </c>
      <c r="E145" s="40"/>
      <c r="F145" s="243" t="s">
        <v>175</v>
      </c>
      <c r="G145" s="40"/>
      <c r="H145" s="40"/>
      <c r="I145" s="244"/>
      <c r="J145" s="40"/>
      <c r="K145" s="40"/>
      <c r="L145" s="44"/>
      <c r="M145" s="245"/>
      <c r="N145" s="246"/>
      <c r="O145" s="92"/>
      <c r="P145" s="92"/>
      <c r="Q145" s="92"/>
      <c r="R145" s="92"/>
      <c r="S145" s="92"/>
      <c r="T145" s="93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155</v>
      </c>
      <c r="AU145" s="17" t="s">
        <v>83</v>
      </c>
    </row>
    <row r="146" s="14" customFormat="1">
      <c r="A146" s="14"/>
      <c r="B146" s="257"/>
      <c r="C146" s="258"/>
      <c r="D146" s="242" t="s">
        <v>159</v>
      </c>
      <c r="E146" s="259" t="s">
        <v>1</v>
      </c>
      <c r="F146" s="260" t="s">
        <v>167</v>
      </c>
      <c r="G146" s="258"/>
      <c r="H146" s="261">
        <v>144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7" t="s">
        <v>159</v>
      </c>
      <c r="AU146" s="267" t="s">
        <v>83</v>
      </c>
      <c r="AV146" s="14" t="s">
        <v>83</v>
      </c>
      <c r="AW146" s="14" t="s">
        <v>30</v>
      </c>
      <c r="AX146" s="14" t="s">
        <v>73</v>
      </c>
      <c r="AY146" s="267" t="s">
        <v>148</v>
      </c>
    </row>
    <row r="147" s="15" customFormat="1">
      <c r="A147" s="15"/>
      <c r="B147" s="268"/>
      <c r="C147" s="269"/>
      <c r="D147" s="242" t="s">
        <v>159</v>
      </c>
      <c r="E147" s="270" t="s">
        <v>1</v>
      </c>
      <c r="F147" s="271" t="s">
        <v>162</v>
      </c>
      <c r="G147" s="269"/>
      <c r="H147" s="272">
        <v>144</v>
      </c>
      <c r="I147" s="273"/>
      <c r="J147" s="269"/>
      <c r="K147" s="269"/>
      <c r="L147" s="274"/>
      <c r="M147" s="275"/>
      <c r="N147" s="276"/>
      <c r="O147" s="276"/>
      <c r="P147" s="276"/>
      <c r="Q147" s="276"/>
      <c r="R147" s="276"/>
      <c r="S147" s="276"/>
      <c r="T147" s="27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8" t="s">
        <v>159</v>
      </c>
      <c r="AU147" s="278" t="s">
        <v>83</v>
      </c>
      <c r="AV147" s="15" t="s">
        <v>154</v>
      </c>
      <c r="AW147" s="15" t="s">
        <v>30</v>
      </c>
      <c r="AX147" s="15" t="s">
        <v>81</v>
      </c>
      <c r="AY147" s="278" t="s">
        <v>148</v>
      </c>
    </row>
    <row r="148" s="2" customFormat="1" ht="16.5" customHeight="1">
      <c r="A148" s="38"/>
      <c r="B148" s="39"/>
      <c r="C148" s="279" t="s">
        <v>166</v>
      </c>
      <c r="D148" s="279" t="s">
        <v>168</v>
      </c>
      <c r="E148" s="280" t="s">
        <v>177</v>
      </c>
      <c r="F148" s="281" t="s">
        <v>178</v>
      </c>
      <c r="G148" s="282" t="s">
        <v>179</v>
      </c>
      <c r="H148" s="283">
        <v>0.065000000000000002</v>
      </c>
      <c r="I148" s="284"/>
      <c r="J148" s="285">
        <f>ROUND(I148*H148,2)</f>
        <v>0</v>
      </c>
      <c r="K148" s="286"/>
      <c r="L148" s="287"/>
      <c r="M148" s="288" t="s">
        <v>1</v>
      </c>
      <c r="N148" s="289" t="s">
        <v>40</v>
      </c>
      <c r="O148" s="92"/>
      <c r="P148" s="238">
        <f>O148*H148</f>
        <v>0</v>
      </c>
      <c r="Q148" s="238">
        <v>0.001</v>
      </c>
      <c r="R148" s="238">
        <f>Q148*H148</f>
        <v>6.5000000000000008E-05</v>
      </c>
      <c r="S148" s="238">
        <v>0</v>
      </c>
      <c r="T148" s="23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0" t="s">
        <v>172</v>
      </c>
      <c r="AT148" s="240" t="s">
        <v>168</v>
      </c>
      <c r="AU148" s="240" t="s">
        <v>83</v>
      </c>
      <c r="AY148" s="17" t="s">
        <v>148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7" t="s">
        <v>154</v>
      </c>
      <c r="BK148" s="241">
        <f>ROUND(I148*H148,2)</f>
        <v>0</v>
      </c>
      <c r="BL148" s="17" t="s">
        <v>154</v>
      </c>
      <c r="BM148" s="240" t="s">
        <v>180</v>
      </c>
    </row>
    <row r="149" s="2" customFormat="1">
      <c r="A149" s="38"/>
      <c r="B149" s="39"/>
      <c r="C149" s="40"/>
      <c r="D149" s="242" t="s">
        <v>155</v>
      </c>
      <c r="E149" s="40"/>
      <c r="F149" s="243" t="s">
        <v>178</v>
      </c>
      <c r="G149" s="40"/>
      <c r="H149" s="40"/>
      <c r="I149" s="244"/>
      <c r="J149" s="40"/>
      <c r="K149" s="40"/>
      <c r="L149" s="44"/>
      <c r="M149" s="245"/>
      <c r="N149" s="246"/>
      <c r="O149" s="92"/>
      <c r="P149" s="92"/>
      <c r="Q149" s="92"/>
      <c r="R149" s="92"/>
      <c r="S149" s="92"/>
      <c r="T149" s="93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155</v>
      </c>
      <c r="AU149" s="17" t="s">
        <v>83</v>
      </c>
    </row>
    <row r="150" s="12" customFormat="1" ht="22.8" customHeight="1">
      <c r="A150" s="12"/>
      <c r="B150" s="212"/>
      <c r="C150" s="213"/>
      <c r="D150" s="214" t="s">
        <v>72</v>
      </c>
      <c r="E150" s="226" t="s">
        <v>163</v>
      </c>
      <c r="F150" s="226" t="s">
        <v>181</v>
      </c>
      <c r="G150" s="213"/>
      <c r="H150" s="213"/>
      <c r="I150" s="216"/>
      <c r="J150" s="227">
        <f>BK150</f>
        <v>0</v>
      </c>
      <c r="K150" s="213"/>
      <c r="L150" s="218"/>
      <c r="M150" s="219"/>
      <c r="N150" s="220"/>
      <c r="O150" s="220"/>
      <c r="P150" s="221">
        <f>SUM(P151:P178)</f>
        <v>0</v>
      </c>
      <c r="Q150" s="220"/>
      <c r="R150" s="221">
        <f>SUM(R151:R178)</f>
        <v>12.185939999999999</v>
      </c>
      <c r="S150" s="220"/>
      <c r="T150" s="222">
        <f>SUM(T151:T178)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3" t="s">
        <v>81</v>
      </c>
      <c r="AT150" s="224" t="s">
        <v>72</v>
      </c>
      <c r="AU150" s="224" t="s">
        <v>81</v>
      </c>
      <c r="AY150" s="223" t="s">
        <v>148</v>
      </c>
      <c r="BK150" s="225">
        <f>SUM(BK151:BK178)</f>
        <v>0</v>
      </c>
    </row>
    <row r="151" s="2" customFormat="1" ht="24.15" customHeight="1">
      <c r="A151" s="38"/>
      <c r="B151" s="39"/>
      <c r="C151" s="228" t="s">
        <v>182</v>
      </c>
      <c r="D151" s="228" t="s">
        <v>150</v>
      </c>
      <c r="E151" s="229" t="s">
        <v>183</v>
      </c>
      <c r="F151" s="230" t="s">
        <v>184</v>
      </c>
      <c r="G151" s="231" t="s">
        <v>185</v>
      </c>
      <c r="H151" s="232">
        <v>48</v>
      </c>
      <c r="I151" s="233"/>
      <c r="J151" s="234">
        <f>ROUND(I151*H151,2)</f>
        <v>0</v>
      </c>
      <c r="K151" s="235"/>
      <c r="L151" s="44"/>
      <c r="M151" s="236" t="s">
        <v>1</v>
      </c>
      <c r="N151" s="237" t="s">
        <v>40</v>
      </c>
      <c r="O151" s="92"/>
      <c r="P151" s="238">
        <f>O151*H151</f>
        <v>0</v>
      </c>
      <c r="Q151" s="238">
        <v>0.17488999999999999</v>
      </c>
      <c r="R151" s="238">
        <f>Q151*H151</f>
        <v>8.3947199999999995</v>
      </c>
      <c r="S151" s="238">
        <v>0</v>
      </c>
      <c r="T151" s="23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0" t="s">
        <v>154</v>
      </c>
      <c r="AT151" s="240" t="s">
        <v>150</v>
      </c>
      <c r="AU151" s="240" t="s">
        <v>83</v>
      </c>
      <c r="AY151" s="17" t="s">
        <v>148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7" t="s">
        <v>154</v>
      </c>
      <c r="BK151" s="241">
        <f>ROUND(I151*H151,2)</f>
        <v>0</v>
      </c>
      <c r="BL151" s="17" t="s">
        <v>154</v>
      </c>
      <c r="BM151" s="240" t="s">
        <v>186</v>
      </c>
    </row>
    <row r="152" s="2" customFormat="1">
      <c r="A152" s="38"/>
      <c r="B152" s="39"/>
      <c r="C152" s="40"/>
      <c r="D152" s="242" t="s">
        <v>155</v>
      </c>
      <c r="E152" s="40"/>
      <c r="F152" s="243" t="s">
        <v>184</v>
      </c>
      <c r="G152" s="40"/>
      <c r="H152" s="40"/>
      <c r="I152" s="244"/>
      <c r="J152" s="40"/>
      <c r="K152" s="40"/>
      <c r="L152" s="44"/>
      <c r="M152" s="245"/>
      <c r="N152" s="246"/>
      <c r="O152" s="92"/>
      <c r="P152" s="92"/>
      <c r="Q152" s="92"/>
      <c r="R152" s="92"/>
      <c r="S152" s="92"/>
      <c r="T152" s="93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155</v>
      </c>
      <c r="AU152" s="17" t="s">
        <v>83</v>
      </c>
    </row>
    <row r="153" s="2" customFormat="1" ht="24.15" customHeight="1">
      <c r="A153" s="38"/>
      <c r="B153" s="39"/>
      <c r="C153" s="279" t="s">
        <v>172</v>
      </c>
      <c r="D153" s="279" t="s">
        <v>168</v>
      </c>
      <c r="E153" s="280" t="s">
        <v>187</v>
      </c>
      <c r="F153" s="281" t="s">
        <v>188</v>
      </c>
      <c r="G153" s="282" t="s">
        <v>185</v>
      </c>
      <c r="H153" s="283">
        <v>2</v>
      </c>
      <c r="I153" s="284"/>
      <c r="J153" s="285">
        <f>ROUND(I153*H153,2)</f>
        <v>0</v>
      </c>
      <c r="K153" s="286"/>
      <c r="L153" s="287"/>
      <c r="M153" s="288" t="s">
        <v>1</v>
      </c>
      <c r="N153" s="289" t="s">
        <v>40</v>
      </c>
      <c r="O153" s="92"/>
      <c r="P153" s="238">
        <f>O153*H153</f>
        <v>0</v>
      </c>
      <c r="Q153" s="238">
        <v>0.0033999999999999998</v>
      </c>
      <c r="R153" s="238">
        <f>Q153*H153</f>
        <v>0.0067999999999999996</v>
      </c>
      <c r="S153" s="238">
        <v>0</v>
      </c>
      <c r="T153" s="23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0" t="s">
        <v>172</v>
      </c>
      <c r="AT153" s="240" t="s">
        <v>168</v>
      </c>
      <c r="AU153" s="240" t="s">
        <v>83</v>
      </c>
      <c r="AY153" s="17" t="s">
        <v>148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7" t="s">
        <v>154</v>
      </c>
      <c r="BK153" s="241">
        <f>ROUND(I153*H153,2)</f>
        <v>0</v>
      </c>
      <c r="BL153" s="17" t="s">
        <v>154</v>
      </c>
      <c r="BM153" s="240" t="s">
        <v>189</v>
      </c>
    </row>
    <row r="154" s="2" customFormat="1">
      <c r="A154" s="38"/>
      <c r="B154" s="39"/>
      <c r="C154" s="40"/>
      <c r="D154" s="242" t="s">
        <v>155</v>
      </c>
      <c r="E154" s="40"/>
      <c r="F154" s="243" t="s">
        <v>188</v>
      </c>
      <c r="G154" s="40"/>
      <c r="H154" s="40"/>
      <c r="I154" s="244"/>
      <c r="J154" s="40"/>
      <c r="K154" s="40"/>
      <c r="L154" s="44"/>
      <c r="M154" s="245"/>
      <c r="N154" s="246"/>
      <c r="O154" s="92"/>
      <c r="P154" s="92"/>
      <c r="Q154" s="92"/>
      <c r="R154" s="92"/>
      <c r="S154" s="92"/>
      <c r="T154" s="93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155</v>
      </c>
      <c r="AU154" s="17" t="s">
        <v>83</v>
      </c>
    </row>
    <row r="155" s="2" customFormat="1" ht="24.15" customHeight="1">
      <c r="A155" s="38"/>
      <c r="B155" s="39"/>
      <c r="C155" s="279" t="s">
        <v>190</v>
      </c>
      <c r="D155" s="279" t="s">
        <v>168</v>
      </c>
      <c r="E155" s="280" t="s">
        <v>191</v>
      </c>
      <c r="F155" s="281" t="s">
        <v>192</v>
      </c>
      <c r="G155" s="282" t="s">
        <v>185</v>
      </c>
      <c r="H155" s="283">
        <v>34</v>
      </c>
      <c r="I155" s="284"/>
      <c r="J155" s="285">
        <f>ROUND(I155*H155,2)</f>
        <v>0</v>
      </c>
      <c r="K155" s="286"/>
      <c r="L155" s="287"/>
      <c r="M155" s="288" t="s">
        <v>1</v>
      </c>
      <c r="N155" s="289" t="s">
        <v>40</v>
      </c>
      <c r="O155" s="92"/>
      <c r="P155" s="238">
        <f>O155*H155</f>
        <v>0</v>
      </c>
      <c r="Q155" s="238">
        <v>0.0028</v>
      </c>
      <c r="R155" s="238">
        <f>Q155*H155</f>
        <v>0.095199999999999993</v>
      </c>
      <c r="S155" s="238">
        <v>0</v>
      </c>
      <c r="T155" s="23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0" t="s">
        <v>172</v>
      </c>
      <c r="AT155" s="240" t="s">
        <v>168</v>
      </c>
      <c r="AU155" s="240" t="s">
        <v>83</v>
      </c>
      <c r="AY155" s="17" t="s">
        <v>148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7" t="s">
        <v>154</v>
      </c>
      <c r="BK155" s="241">
        <f>ROUND(I155*H155,2)</f>
        <v>0</v>
      </c>
      <c r="BL155" s="17" t="s">
        <v>154</v>
      </c>
      <c r="BM155" s="240" t="s">
        <v>193</v>
      </c>
    </row>
    <row r="156" s="2" customFormat="1">
      <c r="A156" s="38"/>
      <c r="B156" s="39"/>
      <c r="C156" s="40"/>
      <c r="D156" s="242" t="s">
        <v>155</v>
      </c>
      <c r="E156" s="40"/>
      <c r="F156" s="243" t="s">
        <v>192</v>
      </c>
      <c r="G156" s="40"/>
      <c r="H156" s="40"/>
      <c r="I156" s="244"/>
      <c r="J156" s="40"/>
      <c r="K156" s="40"/>
      <c r="L156" s="44"/>
      <c r="M156" s="245"/>
      <c r="N156" s="246"/>
      <c r="O156" s="92"/>
      <c r="P156" s="92"/>
      <c r="Q156" s="92"/>
      <c r="R156" s="92"/>
      <c r="S156" s="92"/>
      <c r="T156" s="93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155</v>
      </c>
      <c r="AU156" s="17" t="s">
        <v>83</v>
      </c>
    </row>
    <row r="157" s="2" customFormat="1" ht="24.15" customHeight="1">
      <c r="A157" s="38"/>
      <c r="B157" s="39"/>
      <c r="C157" s="279" t="s">
        <v>176</v>
      </c>
      <c r="D157" s="279" t="s">
        <v>168</v>
      </c>
      <c r="E157" s="280" t="s">
        <v>194</v>
      </c>
      <c r="F157" s="281" t="s">
        <v>195</v>
      </c>
      <c r="G157" s="282" t="s">
        <v>185</v>
      </c>
      <c r="H157" s="283">
        <v>12</v>
      </c>
      <c r="I157" s="284"/>
      <c r="J157" s="285">
        <f>ROUND(I157*H157,2)</f>
        <v>0</v>
      </c>
      <c r="K157" s="286"/>
      <c r="L157" s="287"/>
      <c r="M157" s="288" t="s">
        <v>1</v>
      </c>
      <c r="N157" s="289" t="s">
        <v>40</v>
      </c>
      <c r="O157" s="92"/>
      <c r="P157" s="238">
        <f>O157*H157</f>
        <v>0</v>
      </c>
      <c r="Q157" s="238">
        <v>0.002</v>
      </c>
      <c r="R157" s="238">
        <f>Q157*H157</f>
        <v>0.024</v>
      </c>
      <c r="S157" s="238">
        <v>0</v>
      </c>
      <c r="T157" s="23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0" t="s">
        <v>172</v>
      </c>
      <c r="AT157" s="240" t="s">
        <v>168</v>
      </c>
      <c r="AU157" s="240" t="s">
        <v>83</v>
      </c>
      <c r="AY157" s="17" t="s">
        <v>148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7" t="s">
        <v>154</v>
      </c>
      <c r="BK157" s="241">
        <f>ROUND(I157*H157,2)</f>
        <v>0</v>
      </c>
      <c r="BL157" s="17" t="s">
        <v>154</v>
      </c>
      <c r="BM157" s="240" t="s">
        <v>196</v>
      </c>
    </row>
    <row r="158" s="2" customFormat="1">
      <c r="A158" s="38"/>
      <c r="B158" s="39"/>
      <c r="C158" s="40"/>
      <c r="D158" s="242" t="s">
        <v>155</v>
      </c>
      <c r="E158" s="40"/>
      <c r="F158" s="243" t="s">
        <v>195</v>
      </c>
      <c r="G158" s="40"/>
      <c r="H158" s="40"/>
      <c r="I158" s="244"/>
      <c r="J158" s="40"/>
      <c r="K158" s="40"/>
      <c r="L158" s="44"/>
      <c r="M158" s="245"/>
      <c r="N158" s="246"/>
      <c r="O158" s="92"/>
      <c r="P158" s="92"/>
      <c r="Q158" s="92"/>
      <c r="R158" s="92"/>
      <c r="S158" s="92"/>
      <c r="T158" s="93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155</v>
      </c>
      <c r="AU158" s="17" t="s">
        <v>83</v>
      </c>
    </row>
    <row r="159" s="2" customFormat="1" ht="21.75" customHeight="1">
      <c r="A159" s="38"/>
      <c r="B159" s="39"/>
      <c r="C159" s="279" t="s">
        <v>197</v>
      </c>
      <c r="D159" s="279" t="s">
        <v>168</v>
      </c>
      <c r="E159" s="280" t="s">
        <v>198</v>
      </c>
      <c r="F159" s="281" t="s">
        <v>199</v>
      </c>
      <c r="G159" s="282" t="s">
        <v>185</v>
      </c>
      <c r="H159" s="283">
        <v>24</v>
      </c>
      <c r="I159" s="284"/>
      <c r="J159" s="285">
        <f>ROUND(I159*H159,2)</f>
        <v>0</v>
      </c>
      <c r="K159" s="286"/>
      <c r="L159" s="287"/>
      <c r="M159" s="288" t="s">
        <v>1</v>
      </c>
      <c r="N159" s="289" t="s">
        <v>40</v>
      </c>
      <c r="O159" s="92"/>
      <c r="P159" s="238">
        <f>O159*H159</f>
        <v>0</v>
      </c>
      <c r="Q159" s="238">
        <v>0.00010000000000000001</v>
      </c>
      <c r="R159" s="238">
        <f>Q159*H159</f>
        <v>0.0024000000000000002</v>
      </c>
      <c r="S159" s="238">
        <v>0</v>
      </c>
      <c r="T159" s="23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0" t="s">
        <v>172</v>
      </c>
      <c r="AT159" s="240" t="s">
        <v>168</v>
      </c>
      <c r="AU159" s="240" t="s">
        <v>83</v>
      </c>
      <c r="AY159" s="17" t="s">
        <v>148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7" t="s">
        <v>154</v>
      </c>
      <c r="BK159" s="241">
        <f>ROUND(I159*H159,2)</f>
        <v>0</v>
      </c>
      <c r="BL159" s="17" t="s">
        <v>154</v>
      </c>
      <c r="BM159" s="240" t="s">
        <v>200</v>
      </c>
    </row>
    <row r="160" s="2" customFormat="1">
      <c r="A160" s="38"/>
      <c r="B160" s="39"/>
      <c r="C160" s="40"/>
      <c r="D160" s="242" t="s">
        <v>155</v>
      </c>
      <c r="E160" s="40"/>
      <c r="F160" s="243" t="s">
        <v>199</v>
      </c>
      <c r="G160" s="40"/>
      <c r="H160" s="40"/>
      <c r="I160" s="244"/>
      <c r="J160" s="40"/>
      <c r="K160" s="40"/>
      <c r="L160" s="44"/>
      <c r="M160" s="245"/>
      <c r="N160" s="246"/>
      <c r="O160" s="92"/>
      <c r="P160" s="92"/>
      <c r="Q160" s="92"/>
      <c r="R160" s="92"/>
      <c r="S160" s="92"/>
      <c r="T160" s="93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155</v>
      </c>
      <c r="AU160" s="17" t="s">
        <v>83</v>
      </c>
    </row>
    <row r="161" s="2" customFormat="1" ht="24.15" customHeight="1">
      <c r="A161" s="38"/>
      <c r="B161" s="39"/>
      <c r="C161" s="228" t="s">
        <v>180</v>
      </c>
      <c r="D161" s="228" t="s">
        <v>150</v>
      </c>
      <c r="E161" s="229" t="s">
        <v>201</v>
      </c>
      <c r="F161" s="230" t="s">
        <v>202</v>
      </c>
      <c r="G161" s="231" t="s">
        <v>185</v>
      </c>
      <c r="H161" s="232">
        <v>35</v>
      </c>
      <c r="I161" s="233"/>
      <c r="J161" s="234">
        <f>ROUND(I161*H161,2)</f>
        <v>0</v>
      </c>
      <c r="K161" s="235"/>
      <c r="L161" s="44"/>
      <c r="M161" s="236" t="s">
        <v>1</v>
      </c>
      <c r="N161" s="237" t="s">
        <v>40</v>
      </c>
      <c r="O161" s="92"/>
      <c r="P161" s="238">
        <f>O161*H161</f>
        <v>0</v>
      </c>
      <c r="Q161" s="238">
        <v>0.0011999999999999999</v>
      </c>
      <c r="R161" s="238">
        <f>Q161*H161</f>
        <v>0.041999999999999996</v>
      </c>
      <c r="S161" s="238">
        <v>0</v>
      </c>
      <c r="T161" s="23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0" t="s">
        <v>154</v>
      </c>
      <c r="AT161" s="240" t="s">
        <v>150</v>
      </c>
      <c r="AU161" s="240" t="s">
        <v>83</v>
      </c>
      <c r="AY161" s="17" t="s">
        <v>148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7" t="s">
        <v>154</v>
      </c>
      <c r="BK161" s="241">
        <f>ROUND(I161*H161,2)</f>
        <v>0</v>
      </c>
      <c r="BL161" s="17" t="s">
        <v>154</v>
      </c>
      <c r="BM161" s="240" t="s">
        <v>203</v>
      </c>
    </row>
    <row r="162" s="2" customFormat="1">
      <c r="A162" s="38"/>
      <c r="B162" s="39"/>
      <c r="C162" s="40"/>
      <c r="D162" s="242" t="s">
        <v>155</v>
      </c>
      <c r="E162" s="40"/>
      <c r="F162" s="243" t="s">
        <v>202</v>
      </c>
      <c r="G162" s="40"/>
      <c r="H162" s="40"/>
      <c r="I162" s="244"/>
      <c r="J162" s="40"/>
      <c r="K162" s="40"/>
      <c r="L162" s="44"/>
      <c r="M162" s="245"/>
      <c r="N162" s="246"/>
      <c r="O162" s="92"/>
      <c r="P162" s="92"/>
      <c r="Q162" s="92"/>
      <c r="R162" s="92"/>
      <c r="S162" s="92"/>
      <c r="T162" s="93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155</v>
      </c>
      <c r="AU162" s="17" t="s">
        <v>83</v>
      </c>
    </row>
    <row r="163" s="2" customFormat="1" ht="16.5" customHeight="1">
      <c r="A163" s="38"/>
      <c r="B163" s="39"/>
      <c r="C163" s="279" t="s">
        <v>204</v>
      </c>
      <c r="D163" s="279" t="s">
        <v>168</v>
      </c>
      <c r="E163" s="280" t="s">
        <v>205</v>
      </c>
      <c r="F163" s="281" t="s">
        <v>206</v>
      </c>
      <c r="G163" s="282" t="s">
        <v>185</v>
      </c>
      <c r="H163" s="283">
        <v>35</v>
      </c>
      <c r="I163" s="284"/>
      <c r="J163" s="285">
        <f>ROUND(I163*H163,2)</f>
        <v>0</v>
      </c>
      <c r="K163" s="286"/>
      <c r="L163" s="287"/>
      <c r="M163" s="288" t="s">
        <v>1</v>
      </c>
      <c r="N163" s="289" t="s">
        <v>40</v>
      </c>
      <c r="O163" s="92"/>
      <c r="P163" s="238">
        <f>O163*H163</f>
        <v>0</v>
      </c>
      <c r="Q163" s="238">
        <v>0.096000000000000002</v>
      </c>
      <c r="R163" s="238">
        <f>Q163*H163</f>
        <v>3.3599999999999999</v>
      </c>
      <c r="S163" s="238">
        <v>0</v>
      </c>
      <c r="T163" s="23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0" t="s">
        <v>172</v>
      </c>
      <c r="AT163" s="240" t="s">
        <v>168</v>
      </c>
      <c r="AU163" s="240" t="s">
        <v>83</v>
      </c>
      <c r="AY163" s="17" t="s">
        <v>148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7" t="s">
        <v>154</v>
      </c>
      <c r="BK163" s="241">
        <f>ROUND(I163*H163,2)</f>
        <v>0</v>
      </c>
      <c r="BL163" s="17" t="s">
        <v>154</v>
      </c>
      <c r="BM163" s="240" t="s">
        <v>207</v>
      </c>
    </row>
    <row r="164" s="2" customFormat="1">
      <c r="A164" s="38"/>
      <c r="B164" s="39"/>
      <c r="C164" s="40"/>
      <c r="D164" s="242" t="s">
        <v>155</v>
      </c>
      <c r="E164" s="40"/>
      <c r="F164" s="243" t="s">
        <v>206</v>
      </c>
      <c r="G164" s="40"/>
      <c r="H164" s="40"/>
      <c r="I164" s="244"/>
      <c r="J164" s="40"/>
      <c r="K164" s="40"/>
      <c r="L164" s="44"/>
      <c r="M164" s="245"/>
      <c r="N164" s="246"/>
      <c r="O164" s="92"/>
      <c r="P164" s="92"/>
      <c r="Q164" s="92"/>
      <c r="R164" s="92"/>
      <c r="S164" s="92"/>
      <c r="T164" s="9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155</v>
      </c>
      <c r="AU164" s="17" t="s">
        <v>83</v>
      </c>
    </row>
    <row r="165" s="2" customFormat="1" ht="24.15" customHeight="1">
      <c r="A165" s="38"/>
      <c r="B165" s="39"/>
      <c r="C165" s="279" t="s">
        <v>186</v>
      </c>
      <c r="D165" s="279" t="s">
        <v>168</v>
      </c>
      <c r="E165" s="280" t="s">
        <v>208</v>
      </c>
      <c r="F165" s="281" t="s">
        <v>209</v>
      </c>
      <c r="G165" s="282" t="s">
        <v>185</v>
      </c>
      <c r="H165" s="283">
        <v>35</v>
      </c>
      <c r="I165" s="284"/>
      <c r="J165" s="285">
        <f>ROUND(I165*H165,2)</f>
        <v>0</v>
      </c>
      <c r="K165" s="286"/>
      <c r="L165" s="287"/>
      <c r="M165" s="288" t="s">
        <v>1</v>
      </c>
      <c r="N165" s="289" t="s">
        <v>40</v>
      </c>
      <c r="O165" s="92"/>
      <c r="P165" s="238">
        <f>O165*H165</f>
        <v>0</v>
      </c>
      <c r="Q165" s="238">
        <v>0.00089999999999999998</v>
      </c>
      <c r="R165" s="238">
        <f>Q165*H165</f>
        <v>0.0315</v>
      </c>
      <c r="S165" s="238">
        <v>0</v>
      </c>
      <c r="T165" s="23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0" t="s">
        <v>172</v>
      </c>
      <c r="AT165" s="240" t="s">
        <v>168</v>
      </c>
      <c r="AU165" s="240" t="s">
        <v>83</v>
      </c>
      <c r="AY165" s="17" t="s">
        <v>148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7" t="s">
        <v>154</v>
      </c>
      <c r="BK165" s="241">
        <f>ROUND(I165*H165,2)</f>
        <v>0</v>
      </c>
      <c r="BL165" s="17" t="s">
        <v>154</v>
      </c>
      <c r="BM165" s="240" t="s">
        <v>210</v>
      </c>
    </row>
    <row r="166" s="2" customFormat="1">
      <c r="A166" s="38"/>
      <c r="B166" s="39"/>
      <c r="C166" s="40"/>
      <c r="D166" s="242" t="s">
        <v>155</v>
      </c>
      <c r="E166" s="40"/>
      <c r="F166" s="243" t="s">
        <v>209</v>
      </c>
      <c r="G166" s="40"/>
      <c r="H166" s="40"/>
      <c r="I166" s="244"/>
      <c r="J166" s="40"/>
      <c r="K166" s="40"/>
      <c r="L166" s="44"/>
      <c r="M166" s="245"/>
      <c r="N166" s="246"/>
      <c r="O166" s="92"/>
      <c r="P166" s="92"/>
      <c r="Q166" s="92"/>
      <c r="R166" s="92"/>
      <c r="S166" s="92"/>
      <c r="T166" s="93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155</v>
      </c>
      <c r="AU166" s="17" t="s">
        <v>83</v>
      </c>
    </row>
    <row r="167" s="2" customFormat="1" ht="24.15" customHeight="1">
      <c r="A167" s="38"/>
      <c r="B167" s="39"/>
      <c r="C167" s="228" t="s">
        <v>8</v>
      </c>
      <c r="D167" s="228" t="s">
        <v>150</v>
      </c>
      <c r="E167" s="229" t="s">
        <v>211</v>
      </c>
      <c r="F167" s="230" t="s">
        <v>212</v>
      </c>
      <c r="G167" s="231" t="s">
        <v>213</v>
      </c>
      <c r="H167" s="232">
        <v>84</v>
      </c>
      <c r="I167" s="233"/>
      <c r="J167" s="234">
        <f>ROUND(I167*H167,2)</f>
        <v>0</v>
      </c>
      <c r="K167" s="235"/>
      <c r="L167" s="44"/>
      <c r="M167" s="236" t="s">
        <v>1</v>
      </c>
      <c r="N167" s="237" t="s">
        <v>40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0" t="s">
        <v>154</v>
      </c>
      <c r="AT167" s="240" t="s">
        <v>150</v>
      </c>
      <c r="AU167" s="240" t="s">
        <v>83</v>
      </c>
      <c r="AY167" s="17" t="s">
        <v>148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7" t="s">
        <v>154</v>
      </c>
      <c r="BK167" s="241">
        <f>ROUND(I167*H167,2)</f>
        <v>0</v>
      </c>
      <c r="BL167" s="17" t="s">
        <v>154</v>
      </c>
      <c r="BM167" s="240" t="s">
        <v>214</v>
      </c>
    </row>
    <row r="168" s="2" customFormat="1">
      <c r="A168" s="38"/>
      <c r="B168" s="39"/>
      <c r="C168" s="40"/>
      <c r="D168" s="242" t="s">
        <v>155</v>
      </c>
      <c r="E168" s="40"/>
      <c r="F168" s="243" t="s">
        <v>212</v>
      </c>
      <c r="G168" s="40"/>
      <c r="H168" s="40"/>
      <c r="I168" s="244"/>
      <c r="J168" s="40"/>
      <c r="K168" s="40"/>
      <c r="L168" s="44"/>
      <c r="M168" s="245"/>
      <c r="N168" s="246"/>
      <c r="O168" s="92"/>
      <c r="P168" s="92"/>
      <c r="Q168" s="92"/>
      <c r="R168" s="92"/>
      <c r="S168" s="92"/>
      <c r="T168" s="93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155</v>
      </c>
      <c r="AU168" s="17" t="s">
        <v>83</v>
      </c>
    </row>
    <row r="169" s="2" customFormat="1" ht="24.15" customHeight="1">
      <c r="A169" s="38"/>
      <c r="B169" s="39"/>
      <c r="C169" s="279" t="s">
        <v>189</v>
      </c>
      <c r="D169" s="279" t="s">
        <v>168</v>
      </c>
      <c r="E169" s="280" t="s">
        <v>215</v>
      </c>
      <c r="F169" s="281" t="s">
        <v>216</v>
      </c>
      <c r="G169" s="282" t="s">
        <v>213</v>
      </c>
      <c r="H169" s="283">
        <v>88.200000000000003</v>
      </c>
      <c r="I169" s="284"/>
      <c r="J169" s="285">
        <f>ROUND(I169*H169,2)</f>
        <v>0</v>
      </c>
      <c r="K169" s="286"/>
      <c r="L169" s="287"/>
      <c r="M169" s="288" t="s">
        <v>1</v>
      </c>
      <c r="N169" s="289" t="s">
        <v>40</v>
      </c>
      <c r="O169" s="92"/>
      <c r="P169" s="238">
        <f>O169*H169</f>
        <v>0</v>
      </c>
      <c r="Q169" s="238">
        <v>0.00248</v>
      </c>
      <c r="R169" s="238">
        <f>Q169*H169</f>
        <v>0.21873600000000001</v>
      </c>
      <c r="S169" s="238">
        <v>0</v>
      </c>
      <c r="T169" s="23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0" t="s">
        <v>172</v>
      </c>
      <c r="AT169" s="240" t="s">
        <v>168</v>
      </c>
      <c r="AU169" s="240" t="s">
        <v>83</v>
      </c>
      <c r="AY169" s="17" t="s">
        <v>148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7" t="s">
        <v>154</v>
      </c>
      <c r="BK169" s="241">
        <f>ROUND(I169*H169,2)</f>
        <v>0</v>
      </c>
      <c r="BL169" s="17" t="s">
        <v>154</v>
      </c>
      <c r="BM169" s="240" t="s">
        <v>217</v>
      </c>
    </row>
    <row r="170" s="2" customFormat="1">
      <c r="A170" s="38"/>
      <c r="B170" s="39"/>
      <c r="C170" s="40"/>
      <c r="D170" s="242" t="s">
        <v>155</v>
      </c>
      <c r="E170" s="40"/>
      <c r="F170" s="243" t="s">
        <v>216</v>
      </c>
      <c r="G170" s="40"/>
      <c r="H170" s="40"/>
      <c r="I170" s="244"/>
      <c r="J170" s="40"/>
      <c r="K170" s="40"/>
      <c r="L170" s="44"/>
      <c r="M170" s="245"/>
      <c r="N170" s="246"/>
      <c r="O170" s="92"/>
      <c r="P170" s="92"/>
      <c r="Q170" s="92"/>
      <c r="R170" s="92"/>
      <c r="S170" s="92"/>
      <c r="T170" s="93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155</v>
      </c>
      <c r="AU170" s="17" t="s">
        <v>83</v>
      </c>
    </row>
    <row r="171" s="2" customFormat="1" ht="24.15" customHeight="1">
      <c r="A171" s="38"/>
      <c r="B171" s="39"/>
      <c r="C171" s="228" t="s">
        <v>218</v>
      </c>
      <c r="D171" s="228" t="s">
        <v>150</v>
      </c>
      <c r="E171" s="229" t="s">
        <v>219</v>
      </c>
      <c r="F171" s="230" t="s">
        <v>220</v>
      </c>
      <c r="G171" s="231" t="s">
        <v>213</v>
      </c>
      <c r="H171" s="232">
        <v>264.60000000000002</v>
      </c>
      <c r="I171" s="233"/>
      <c r="J171" s="234">
        <f>ROUND(I171*H171,2)</f>
        <v>0</v>
      </c>
      <c r="K171" s="235"/>
      <c r="L171" s="44"/>
      <c r="M171" s="236" t="s">
        <v>1</v>
      </c>
      <c r="N171" s="237" t="s">
        <v>40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0" t="s">
        <v>154</v>
      </c>
      <c r="AT171" s="240" t="s">
        <v>150</v>
      </c>
      <c r="AU171" s="240" t="s">
        <v>83</v>
      </c>
      <c r="AY171" s="17" t="s">
        <v>148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7" t="s">
        <v>154</v>
      </c>
      <c r="BK171" s="241">
        <f>ROUND(I171*H171,2)</f>
        <v>0</v>
      </c>
      <c r="BL171" s="17" t="s">
        <v>154</v>
      </c>
      <c r="BM171" s="240" t="s">
        <v>221</v>
      </c>
    </row>
    <row r="172" s="2" customFormat="1">
      <c r="A172" s="38"/>
      <c r="B172" s="39"/>
      <c r="C172" s="40"/>
      <c r="D172" s="242" t="s">
        <v>155</v>
      </c>
      <c r="E172" s="40"/>
      <c r="F172" s="243" t="s">
        <v>220</v>
      </c>
      <c r="G172" s="40"/>
      <c r="H172" s="40"/>
      <c r="I172" s="244"/>
      <c r="J172" s="40"/>
      <c r="K172" s="40"/>
      <c r="L172" s="44"/>
      <c r="M172" s="245"/>
      <c r="N172" s="246"/>
      <c r="O172" s="92"/>
      <c r="P172" s="92"/>
      <c r="Q172" s="92"/>
      <c r="R172" s="92"/>
      <c r="S172" s="92"/>
      <c r="T172" s="93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155</v>
      </c>
      <c r="AU172" s="17" t="s">
        <v>83</v>
      </c>
    </row>
    <row r="173" s="14" customFormat="1">
      <c r="A173" s="14"/>
      <c r="B173" s="257"/>
      <c r="C173" s="258"/>
      <c r="D173" s="242" t="s">
        <v>159</v>
      </c>
      <c r="E173" s="259" t="s">
        <v>1</v>
      </c>
      <c r="F173" s="260" t="s">
        <v>222</v>
      </c>
      <c r="G173" s="258"/>
      <c r="H173" s="261">
        <v>264.60000000000002</v>
      </c>
      <c r="I173" s="262"/>
      <c r="J173" s="258"/>
      <c r="K173" s="258"/>
      <c r="L173" s="263"/>
      <c r="M173" s="264"/>
      <c r="N173" s="265"/>
      <c r="O173" s="265"/>
      <c r="P173" s="265"/>
      <c r="Q173" s="265"/>
      <c r="R173" s="265"/>
      <c r="S173" s="265"/>
      <c r="T173" s="26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7" t="s">
        <v>159</v>
      </c>
      <c r="AU173" s="267" t="s">
        <v>83</v>
      </c>
      <c r="AV173" s="14" t="s">
        <v>83</v>
      </c>
      <c r="AW173" s="14" t="s">
        <v>30</v>
      </c>
      <c r="AX173" s="14" t="s">
        <v>73</v>
      </c>
      <c r="AY173" s="267" t="s">
        <v>148</v>
      </c>
    </row>
    <row r="174" s="15" customFormat="1">
      <c r="A174" s="15"/>
      <c r="B174" s="268"/>
      <c r="C174" s="269"/>
      <c r="D174" s="242" t="s">
        <v>159</v>
      </c>
      <c r="E174" s="270" t="s">
        <v>1</v>
      </c>
      <c r="F174" s="271" t="s">
        <v>162</v>
      </c>
      <c r="G174" s="269"/>
      <c r="H174" s="272">
        <v>264.60000000000002</v>
      </c>
      <c r="I174" s="273"/>
      <c r="J174" s="269"/>
      <c r="K174" s="269"/>
      <c r="L174" s="274"/>
      <c r="M174" s="275"/>
      <c r="N174" s="276"/>
      <c r="O174" s="276"/>
      <c r="P174" s="276"/>
      <c r="Q174" s="276"/>
      <c r="R174" s="276"/>
      <c r="S174" s="276"/>
      <c r="T174" s="27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8" t="s">
        <v>159</v>
      </c>
      <c r="AU174" s="278" t="s">
        <v>83</v>
      </c>
      <c r="AV174" s="15" t="s">
        <v>154</v>
      </c>
      <c r="AW174" s="15" t="s">
        <v>30</v>
      </c>
      <c r="AX174" s="15" t="s">
        <v>81</v>
      </c>
      <c r="AY174" s="278" t="s">
        <v>148</v>
      </c>
    </row>
    <row r="175" s="2" customFormat="1" ht="16.5" customHeight="1">
      <c r="A175" s="38"/>
      <c r="B175" s="39"/>
      <c r="C175" s="279" t="s">
        <v>193</v>
      </c>
      <c r="D175" s="279" t="s">
        <v>168</v>
      </c>
      <c r="E175" s="280" t="s">
        <v>223</v>
      </c>
      <c r="F175" s="281" t="s">
        <v>224</v>
      </c>
      <c r="G175" s="282" t="s">
        <v>213</v>
      </c>
      <c r="H175" s="283">
        <v>264.60000000000002</v>
      </c>
      <c r="I175" s="284"/>
      <c r="J175" s="285">
        <f>ROUND(I175*H175,2)</f>
        <v>0</v>
      </c>
      <c r="K175" s="286"/>
      <c r="L175" s="287"/>
      <c r="M175" s="288" t="s">
        <v>1</v>
      </c>
      <c r="N175" s="289" t="s">
        <v>40</v>
      </c>
      <c r="O175" s="92"/>
      <c r="P175" s="238">
        <f>O175*H175</f>
        <v>0</v>
      </c>
      <c r="Q175" s="238">
        <v>4.0000000000000003E-05</v>
      </c>
      <c r="R175" s="238">
        <f>Q175*H175</f>
        <v>0.010584000000000001</v>
      </c>
      <c r="S175" s="238">
        <v>0</v>
      </c>
      <c r="T175" s="23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0" t="s">
        <v>172</v>
      </c>
      <c r="AT175" s="240" t="s">
        <v>168</v>
      </c>
      <c r="AU175" s="240" t="s">
        <v>83</v>
      </c>
      <c r="AY175" s="17" t="s">
        <v>148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7" t="s">
        <v>154</v>
      </c>
      <c r="BK175" s="241">
        <f>ROUND(I175*H175,2)</f>
        <v>0</v>
      </c>
      <c r="BL175" s="17" t="s">
        <v>154</v>
      </c>
      <c r="BM175" s="240" t="s">
        <v>225</v>
      </c>
    </row>
    <row r="176" s="2" customFormat="1">
      <c r="A176" s="38"/>
      <c r="B176" s="39"/>
      <c r="C176" s="40"/>
      <c r="D176" s="242" t="s">
        <v>155</v>
      </c>
      <c r="E176" s="40"/>
      <c r="F176" s="243" t="s">
        <v>224</v>
      </c>
      <c r="G176" s="40"/>
      <c r="H176" s="40"/>
      <c r="I176" s="244"/>
      <c r="J176" s="40"/>
      <c r="K176" s="40"/>
      <c r="L176" s="44"/>
      <c r="M176" s="245"/>
      <c r="N176" s="246"/>
      <c r="O176" s="92"/>
      <c r="P176" s="92"/>
      <c r="Q176" s="92"/>
      <c r="R176" s="92"/>
      <c r="S176" s="92"/>
      <c r="T176" s="93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155</v>
      </c>
      <c r="AU176" s="17" t="s">
        <v>83</v>
      </c>
    </row>
    <row r="177" s="14" customFormat="1">
      <c r="A177" s="14"/>
      <c r="B177" s="257"/>
      <c r="C177" s="258"/>
      <c r="D177" s="242" t="s">
        <v>159</v>
      </c>
      <c r="E177" s="259" t="s">
        <v>1</v>
      </c>
      <c r="F177" s="260" t="s">
        <v>226</v>
      </c>
      <c r="G177" s="258"/>
      <c r="H177" s="261">
        <v>264.60000000000002</v>
      </c>
      <c r="I177" s="262"/>
      <c r="J177" s="258"/>
      <c r="K177" s="258"/>
      <c r="L177" s="263"/>
      <c r="M177" s="264"/>
      <c r="N177" s="265"/>
      <c r="O177" s="265"/>
      <c r="P177" s="265"/>
      <c r="Q177" s="265"/>
      <c r="R177" s="265"/>
      <c r="S177" s="265"/>
      <c r="T177" s="26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7" t="s">
        <v>159</v>
      </c>
      <c r="AU177" s="267" t="s">
        <v>83</v>
      </c>
      <c r="AV177" s="14" t="s">
        <v>83</v>
      </c>
      <c r="AW177" s="14" t="s">
        <v>30</v>
      </c>
      <c r="AX177" s="14" t="s">
        <v>73</v>
      </c>
      <c r="AY177" s="267" t="s">
        <v>148</v>
      </c>
    </row>
    <row r="178" s="15" customFormat="1">
      <c r="A178" s="15"/>
      <c r="B178" s="268"/>
      <c r="C178" s="269"/>
      <c r="D178" s="242" t="s">
        <v>159</v>
      </c>
      <c r="E178" s="270" t="s">
        <v>1</v>
      </c>
      <c r="F178" s="271" t="s">
        <v>162</v>
      </c>
      <c r="G178" s="269"/>
      <c r="H178" s="272">
        <v>264.60000000000002</v>
      </c>
      <c r="I178" s="273"/>
      <c r="J178" s="269"/>
      <c r="K178" s="269"/>
      <c r="L178" s="274"/>
      <c r="M178" s="275"/>
      <c r="N178" s="276"/>
      <c r="O178" s="276"/>
      <c r="P178" s="276"/>
      <c r="Q178" s="276"/>
      <c r="R178" s="276"/>
      <c r="S178" s="276"/>
      <c r="T178" s="27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8" t="s">
        <v>159</v>
      </c>
      <c r="AU178" s="278" t="s">
        <v>83</v>
      </c>
      <c r="AV178" s="15" t="s">
        <v>154</v>
      </c>
      <c r="AW178" s="15" t="s">
        <v>30</v>
      </c>
      <c r="AX178" s="15" t="s">
        <v>81</v>
      </c>
      <c r="AY178" s="278" t="s">
        <v>148</v>
      </c>
    </row>
    <row r="179" s="12" customFormat="1" ht="22.8" customHeight="1">
      <c r="A179" s="12"/>
      <c r="B179" s="212"/>
      <c r="C179" s="213"/>
      <c r="D179" s="214" t="s">
        <v>72</v>
      </c>
      <c r="E179" s="226" t="s">
        <v>190</v>
      </c>
      <c r="F179" s="226" t="s">
        <v>227</v>
      </c>
      <c r="G179" s="213"/>
      <c r="H179" s="213"/>
      <c r="I179" s="216"/>
      <c r="J179" s="227">
        <f>BK179</f>
        <v>0</v>
      </c>
      <c r="K179" s="213"/>
      <c r="L179" s="218"/>
      <c r="M179" s="219"/>
      <c r="N179" s="220"/>
      <c r="O179" s="220"/>
      <c r="P179" s="221">
        <f>SUM(P180:P183)</f>
        <v>0</v>
      </c>
      <c r="Q179" s="220"/>
      <c r="R179" s="221">
        <f>SUM(R180:R183)</f>
        <v>0</v>
      </c>
      <c r="S179" s="220"/>
      <c r="T179" s="222">
        <f>SUM(T180:T183)</f>
        <v>3.1903199999999998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3" t="s">
        <v>81</v>
      </c>
      <c r="AT179" s="224" t="s">
        <v>72</v>
      </c>
      <c r="AU179" s="224" t="s">
        <v>81</v>
      </c>
      <c r="AY179" s="223" t="s">
        <v>148</v>
      </c>
      <c r="BK179" s="225">
        <f>SUM(BK180:BK183)</f>
        <v>0</v>
      </c>
    </row>
    <row r="180" s="2" customFormat="1" ht="24.15" customHeight="1">
      <c r="A180" s="38"/>
      <c r="B180" s="39"/>
      <c r="C180" s="228" t="s">
        <v>228</v>
      </c>
      <c r="D180" s="228" t="s">
        <v>150</v>
      </c>
      <c r="E180" s="229" t="s">
        <v>229</v>
      </c>
      <c r="F180" s="230" t="s">
        <v>230</v>
      </c>
      <c r="G180" s="231" t="s">
        <v>185</v>
      </c>
      <c r="H180" s="232">
        <v>18</v>
      </c>
      <c r="I180" s="233"/>
      <c r="J180" s="234">
        <f>ROUND(I180*H180,2)</f>
        <v>0</v>
      </c>
      <c r="K180" s="235"/>
      <c r="L180" s="44"/>
      <c r="M180" s="236" t="s">
        <v>1</v>
      </c>
      <c r="N180" s="237" t="s">
        <v>40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0.16800000000000001</v>
      </c>
      <c r="T180" s="239">
        <f>S180*H180</f>
        <v>3.024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0" t="s">
        <v>154</v>
      </c>
      <c r="AT180" s="240" t="s">
        <v>150</v>
      </c>
      <c r="AU180" s="240" t="s">
        <v>83</v>
      </c>
      <c r="AY180" s="17" t="s">
        <v>148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7" t="s">
        <v>154</v>
      </c>
      <c r="BK180" s="241">
        <f>ROUND(I180*H180,2)</f>
        <v>0</v>
      </c>
      <c r="BL180" s="17" t="s">
        <v>154</v>
      </c>
      <c r="BM180" s="240" t="s">
        <v>231</v>
      </c>
    </row>
    <row r="181" s="2" customFormat="1">
      <c r="A181" s="38"/>
      <c r="B181" s="39"/>
      <c r="C181" s="40"/>
      <c r="D181" s="242" t="s">
        <v>155</v>
      </c>
      <c r="E181" s="40"/>
      <c r="F181" s="243" t="s">
        <v>230</v>
      </c>
      <c r="G181" s="40"/>
      <c r="H181" s="40"/>
      <c r="I181" s="244"/>
      <c r="J181" s="40"/>
      <c r="K181" s="40"/>
      <c r="L181" s="44"/>
      <c r="M181" s="245"/>
      <c r="N181" s="246"/>
      <c r="O181" s="92"/>
      <c r="P181" s="92"/>
      <c r="Q181" s="92"/>
      <c r="R181" s="92"/>
      <c r="S181" s="92"/>
      <c r="T181" s="93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155</v>
      </c>
      <c r="AU181" s="17" t="s">
        <v>83</v>
      </c>
    </row>
    <row r="182" s="2" customFormat="1" ht="24.15" customHeight="1">
      <c r="A182" s="38"/>
      <c r="B182" s="39"/>
      <c r="C182" s="228" t="s">
        <v>196</v>
      </c>
      <c r="D182" s="228" t="s">
        <v>150</v>
      </c>
      <c r="E182" s="229" t="s">
        <v>232</v>
      </c>
      <c r="F182" s="230" t="s">
        <v>233</v>
      </c>
      <c r="G182" s="231" t="s">
        <v>213</v>
      </c>
      <c r="H182" s="232">
        <v>84</v>
      </c>
      <c r="I182" s="233"/>
      <c r="J182" s="234">
        <f>ROUND(I182*H182,2)</f>
        <v>0</v>
      </c>
      <c r="K182" s="235"/>
      <c r="L182" s="44"/>
      <c r="M182" s="236" t="s">
        <v>1</v>
      </c>
      <c r="N182" s="237" t="s">
        <v>40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0.00198</v>
      </c>
      <c r="T182" s="239">
        <f>S182*H182</f>
        <v>0.16632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0" t="s">
        <v>154</v>
      </c>
      <c r="AT182" s="240" t="s">
        <v>150</v>
      </c>
      <c r="AU182" s="240" t="s">
        <v>83</v>
      </c>
      <c r="AY182" s="17" t="s">
        <v>148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7" t="s">
        <v>154</v>
      </c>
      <c r="BK182" s="241">
        <f>ROUND(I182*H182,2)</f>
        <v>0</v>
      </c>
      <c r="BL182" s="17" t="s">
        <v>154</v>
      </c>
      <c r="BM182" s="240" t="s">
        <v>234</v>
      </c>
    </row>
    <row r="183" s="2" customFormat="1">
      <c r="A183" s="38"/>
      <c r="B183" s="39"/>
      <c r="C183" s="40"/>
      <c r="D183" s="242" t="s">
        <v>155</v>
      </c>
      <c r="E183" s="40"/>
      <c r="F183" s="243" t="s">
        <v>233</v>
      </c>
      <c r="G183" s="40"/>
      <c r="H183" s="40"/>
      <c r="I183" s="244"/>
      <c r="J183" s="40"/>
      <c r="K183" s="40"/>
      <c r="L183" s="44"/>
      <c r="M183" s="245"/>
      <c r="N183" s="246"/>
      <c r="O183" s="92"/>
      <c r="P183" s="92"/>
      <c r="Q183" s="92"/>
      <c r="R183" s="92"/>
      <c r="S183" s="92"/>
      <c r="T183" s="93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155</v>
      </c>
      <c r="AU183" s="17" t="s">
        <v>83</v>
      </c>
    </row>
    <row r="184" s="12" customFormat="1" ht="22.8" customHeight="1">
      <c r="A184" s="12"/>
      <c r="B184" s="212"/>
      <c r="C184" s="213"/>
      <c r="D184" s="214" t="s">
        <v>72</v>
      </c>
      <c r="E184" s="226" t="s">
        <v>235</v>
      </c>
      <c r="F184" s="226" t="s">
        <v>236</v>
      </c>
      <c r="G184" s="213"/>
      <c r="H184" s="213"/>
      <c r="I184" s="216"/>
      <c r="J184" s="227">
        <f>BK184</f>
        <v>0</v>
      </c>
      <c r="K184" s="213"/>
      <c r="L184" s="218"/>
      <c r="M184" s="219"/>
      <c r="N184" s="220"/>
      <c r="O184" s="220"/>
      <c r="P184" s="221">
        <f>SUM(P185:P194)</f>
        <v>0</v>
      </c>
      <c r="Q184" s="220"/>
      <c r="R184" s="221">
        <f>SUM(R185:R194)</f>
        <v>0</v>
      </c>
      <c r="S184" s="220"/>
      <c r="T184" s="222">
        <f>SUM(T185:T194)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3" t="s">
        <v>81</v>
      </c>
      <c r="AT184" s="224" t="s">
        <v>72</v>
      </c>
      <c r="AU184" s="224" t="s">
        <v>81</v>
      </c>
      <c r="AY184" s="223" t="s">
        <v>148</v>
      </c>
      <c r="BK184" s="225">
        <f>SUM(BK185:BK194)</f>
        <v>0</v>
      </c>
    </row>
    <row r="185" s="2" customFormat="1" ht="16.5" customHeight="1">
      <c r="A185" s="38"/>
      <c r="B185" s="39"/>
      <c r="C185" s="228" t="s">
        <v>7</v>
      </c>
      <c r="D185" s="228" t="s">
        <v>150</v>
      </c>
      <c r="E185" s="229" t="s">
        <v>237</v>
      </c>
      <c r="F185" s="230" t="s">
        <v>238</v>
      </c>
      <c r="G185" s="231" t="s">
        <v>171</v>
      </c>
      <c r="H185" s="232">
        <v>3.1899999999999999</v>
      </c>
      <c r="I185" s="233"/>
      <c r="J185" s="234">
        <f>ROUND(I185*H185,2)</f>
        <v>0</v>
      </c>
      <c r="K185" s="235"/>
      <c r="L185" s="44"/>
      <c r="M185" s="236" t="s">
        <v>1</v>
      </c>
      <c r="N185" s="237" t="s">
        <v>40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0" t="s">
        <v>154</v>
      </c>
      <c r="AT185" s="240" t="s">
        <v>150</v>
      </c>
      <c r="AU185" s="240" t="s">
        <v>83</v>
      </c>
      <c r="AY185" s="17" t="s">
        <v>148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7" t="s">
        <v>154</v>
      </c>
      <c r="BK185" s="241">
        <f>ROUND(I185*H185,2)</f>
        <v>0</v>
      </c>
      <c r="BL185" s="17" t="s">
        <v>154</v>
      </c>
      <c r="BM185" s="240" t="s">
        <v>239</v>
      </c>
    </row>
    <row r="186" s="2" customFormat="1">
      <c r="A186" s="38"/>
      <c r="B186" s="39"/>
      <c r="C186" s="40"/>
      <c r="D186" s="242" t="s">
        <v>155</v>
      </c>
      <c r="E186" s="40"/>
      <c r="F186" s="243" t="s">
        <v>238</v>
      </c>
      <c r="G186" s="40"/>
      <c r="H186" s="40"/>
      <c r="I186" s="244"/>
      <c r="J186" s="40"/>
      <c r="K186" s="40"/>
      <c r="L186" s="44"/>
      <c r="M186" s="245"/>
      <c r="N186" s="246"/>
      <c r="O186" s="92"/>
      <c r="P186" s="92"/>
      <c r="Q186" s="92"/>
      <c r="R186" s="92"/>
      <c r="S186" s="92"/>
      <c r="T186" s="93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155</v>
      </c>
      <c r="AU186" s="17" t="s">
        <v>83</v>
      </c>
    </row>
    <row r="187" s="2" customFormat="1" ht="24.15" customHeight="1">
      <c r="A187" s="38"/>
      <c r="B187" s="39"/>
      <c r="C187" s="228" t="s">
        <v>200</v>
      </c>
      <c r="D187" s="228" t="s">
        <v>150</v>
      </c>
      <c r="E187" s="229" t="s">
        <v>240</v>
      </c>
      <c r="F187" s="230" t="s">
        <v>241</v>
      </c>
      <c r="G187" s="231" t="s">
        <v>171</v>
      </c>
      <c r="H187" s="232">
        <v>3.1899999999999999</v>
      </c>
      <c r="I187" s="233"/>
      <c r="J187" s="234">
        <f>ROUND(I187*H187,2)</f>
        <v>0</v>
      </c>
      <c r="K187" s="235"/>
      <c r="L187" s="44"/>
      <c r="M187" s="236" t="s">
        <v>1</v>
      </c>
      <c r="N187" s="237" t="s">
        <v>40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0" t="s">
        <v>154</v>
      </c>
      <c r="AT187" s="240" t="s">
        <v>150</v>
      </c>
      <c r="AU187" s="240" t="s">
        <v>83</v>
      </c>
      <c r="AY187" s="17" t="s">
        <v>148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7" t="s">
        <v>154</v>
      </c>
      <c r="BK187" s="241">
        <f>ROUND(I187*H187,2)</f>
        <v>0</v>
      </c>
      <c r="BL187" s="17" t="s">
        <v>154</v>
      </c>
      <c r="BM187" s="240" t="s">
        <v>242</v>
      </c>
    </row>
    <row r="188" s="2" customFormat="1">
      <c r="A188" s="38"/>
      <c r="B188" s="39"/>
      <c r="C188" s="40"/>
      <c r="D188" s="242" t="s">
        <v>155</v>
      </c>
      <c r="E188" s="40"/>
      <c r="F188" s="243" t="s">
        <v>241</v>
      </c>
      <c r="G188" s="40"/>
      <c r="H188" s="40"/>
      <c r="I188" s="244"/>
      <c r="J188" s="40"/>
      <c r="K188" s="40"/>
      <c r="L188" s="44"/>
      <c r="M188" s="245"/>
      <c r="N188" s="246"/>
      <c r="O188" s="92"/>
      <c r="P188" s="92"/>
      <c r="Q188" s="92"/>
      <c r="R188" s="92"/>
      <c r="S188" s="92"/>
      <c r="T188" s="93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155</v>
      </c>
      <c r="AU188" s="17" t="s">
        <v>83</v>
      </c>
    </row>
    <row r="189" s="2" customFormat="1" ht="24.15" customHeight="1">
      <c r="A189" s="38"/>
      <c r="B189" s="39"/>
      <c r="C189" s="228" t="s">
        <v>243</v>
      </c>
      <c r="D189" s="228" t="s">
        <v>150</v>
      </c>
      <c r="E189" s="229" t="s">
        <v>244</v>
      </c>
      <c r="F189" s="230" t="s">
        <v>245</v>
      </c>
      <c r="G189" s="231" t="s">
        <v>171</v>
      </c>
      <c r="H189" s="232">
        <v>41.469999999999999</v>
      </c>
      <c r="I189" s="233"/>
      <c r="J189" s="234">
        <f>ROUND(I189*H189,2)</f>
        <v>0</v>
      </c>
      <c r="K189" s="235"/>
      <c r="L189" s="44"/>
      <c r="M189" s="236" t="s">
        <v>1</v>
      </c>
      <c r="N189" s="237" t="s">
        <v>40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0" t="s">
        <v>154</v>
      </c>
      <c r="AT189" s="240" t="s">
        <v>150</v>
      </c>
      <c r="AU189" s="240" t="s">
        <v>83</v>
      </c>
      <c r="AY189" s="17" t="s">
        <v>148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7" t="s">
        <v>154</v>
      </c>
      <c r="BK189" s="241">
        <f>ROUND(I189*H189,2)</f>
        <v>0</v>
      </c>
      <c r="BL189" s="17" t="s">
        <v>154</v>
      </c>
      <c r="BM189" s="240" t="s">
        <v>246</v>
      </c>
    </row>
    <row r="190" s="2" customFormat="1">
      <c r="A190" s="38"/>
      <c r="B190" s="39"/>
      <c r="C190" s="40"/>
      <c r="D190" s="242" t="s">
        <v>155</v>
      </c>
      <c r="E190" s="40"/>
      <c r="F190" s="243" t="s">
        <v>245</v>
      </c>
      <c r="G190" s="40"/>
      <c r="H190" s="40"/>
      <c r="I190" s="244"/>
      <c r="J190" s="40"/>
      <c r="K190" s="40"/>
      <c r="L190" s="44"/>
      <c r="M190" s="245"/>
      <c r="N190" s="246"/>
      <c r="O190" s="92"/>
      <c r="P190" s="92"/>
      <c r="Q190" s="92"/>
      <c r="R190" s="92"/>
      <c r="S190" s="92"/>
      <c r="T190" s="93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155</v>
      </c>
      <c r="AU190" s="17" t="s">
        <v>83</v>
      </c>
    </row>
    <row r="191" s="14" customFormat="1">
      <c r="A191" s="14"/>
      <c r="B191" s="257"/>
      <c r="C191" s="258"/>
      <c r="D191" s="242" t="s">
        <v>159</v>
      </c>
      <c r="E191" s="259" t="s">
        <v>1</v>
      </c>
      <c r="F191" s="260" t="s">
        <v>247</v>
      </c>
      <c r="G191" s="258"/>
      <c r="H191" s="261">
        <v>41.469999999999999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7" t="s">
        <v>159</v>
      </c>
      <c r="AU191" s="267" t="s">
        <v>83</v>
      </c>
      <c r="AV191" s="14" t="s">
        <v>83</v>
      </c>
      <c r="AW191" s="14" t="s">
        <v>30</v>
      </c>
      <c r="AX191" s="14" t="s">
        <v>73</v>
      </c>
      <c r="AY191" s="267" t="s">
        <v>148</v>
      </c>
    </row>
    <row r="192" s="15" customFormat="1">
      <c r="A192" s="15"/>
      <c r="B192" s="268"/>
      <c r="C192" s="269"/>
      <c r="D192" s="242" t="s">
        <v>159</v>
      </c>
      <c r="E192" s="270" t="s">
        <v>1</v>
      </c>
      <c r="F192" s="271" t="s">
        <v>162</v>
      </c>
      <c r="G192" s="269"/>
      <c r="H192" s="272">
        <v>41.469999999999999</v>
      </c>
      <c r="I192" s="273"/>
      <c r="J192" s="269"/>
      <c r="K192" s="269"/>
      <c r="L192" s="274"/>
      <c r="M192" s="275"/>
      <c r="N192" s="276"/>
      <c r="O192" s="276"/>
      <c r="P192" s="276"/>
      <c r="Q192" s="276"/>
      <c r="R192" s="276"/>
      <c r="S192" s="276"/>
      <c r="T192" s="27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8" t="s">
        <v>159</v>
      </c>
      <c r="AU192" s="278" t="s">
        <v>83</v>
      </c>
      <c r="AV192" s="15" t="s">
        <v>154</v>
      </c>
      <c r="AW192" s="15" t="s">
        <v>30</v>
      </c>
      <c r="AX192" s="15" t="s">
        <v>81</v>
      </c>
      <c r="AY192" s="278" t="s">
        <v>148</v>
      </c>
    </row>
    <row r="193" s="2" customFormat="1" ht="33" customHeight="1">
      <c r="A193" s="38"/>
      <c r="B193" s="39"/>
      <c r="C193" s="228" t="s">
        <v>203</v>
      </c>
      <c r="D193" s="228" t="s">
        <v>150</v>
      </c>
      <c r="E193" s="229" t="s">
        <v>248</v>
      </c>
      <c r="F193" s="230" t="s">
        <v>249</v>
      </c>
      <c r="G193" s="231" t="s">
        <v>171</v>
      </c>
      <c r="H193" s="232">
        <v>3.1899999999999999</v>
      </c>
      <c r="I193" s="233"/>
      <c r="J193" s="234">
        <f>ROUND(I193*H193,2)</f>
        <v>0</v>
      </c>
      <c r="K193" s="235"/>
      <c r="L193" s="44"/>
      <c r="M193" s="236" t="s">
        <v>1</v>
      </c>
      <c r="N193" s="237" t="s">
        <v>40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0" t="s">
        <v>154</v>
      </c>
      <c r="AT193" s="240" t="s">
        <v>150</v>
      </c>
      <c r="AU193" s="240" t="s">
        <v>83</v>
      </c>
      <c r="AY193" s="17" t="s">
        <v>148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7" t="s">
        <v>154</v>
      </c>
      <c r="BK193" s="241">
        <f>ROUND(I193*H193,2)</f>
        <v>0</v>
      </c>
      <c r="BL193" s="17" t="s">
        <v>154</v>
      </c>
      <c r="BM193" s="240" t="s">
        <v>250</v>
      </c>
    </row>
    <row r="194" s="2" customFormat="1">
      <c r="A194" s="38"/>
      <c r="B194" s="39"/>
      <c r="C194" s="40"/>
      <c r="D194" s="242" t="s">
        <v>155</v>
      </c>
      <c r="E194" s="40"/>
      <c r="F194" s="243" t="s">
        <v>249</v>
      </c>
      <c r="G194" s="40"/>
      <c r="H194" s="40"/>
      <c r="I194" s="244"/>
      <c r="J194" s="40"/>
      <c r="K194" s="40"/>
      <c r="L194" s="44"/>
      <c r="M194" s="245"/>
      <c r="N194" s="246"/>
      <c r="O194" s="92"/>
      <c r="P194" s="92"/>
      <c r="Q194" s="92"/>
      <c r="R194" s="92"/>
      <c r="S194" s="92"/>
      <c r="T194" s="93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155</v>
      </c>
      <c r="AU194" s="17" t="s">
        <v>83</v>
      </c>
    </row>
    <row r="195" s="12" customFormat="1" ht="22.8" customHeight="1">
      <c r="A195" s="12"/>
      <c r="B195" s="212"/>
      <c r="C195" s="213"/>
      <c r="D195" s="214" t="s">
        <v>72</v>
      </c>
      <c r="E195" s="226" t="s">
        <v>251</v>
      </c>
      <c r="F195" s="226" t="s">
        <v>252</v>
      </c>
      <c r="G195" s="213"/>
      <c r="H195" s="213"/>
      <c r="I195" s="216"/>
      <c r="J195" s="227">
        <f>BK195</f>
        <v>0</v>
      </c>
      <c r="K195" s="213"/>
      <c r="L195" s="218"/>
      <c r="M195" s="219"/>
      <c r="N195" s="220"/>
      <c r="O195" s="220"/>
      <c r="P195" s="221">
        <f>SUM(P196:P197)</f>
        <v>0</v>
      </c>
      <c r="Q195" s="220"/>
      <c r="R195" s="221">
        <f>SUM(R196:R197)</f>
        <v>0</v>
      </c>
      <c r="S195" s="220"/>
      <c r="T195" s="222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3" t="s">
        <v>81</v>
      </c>
      <c r="AT195" s="224" t="s">
        <v>72</v>
      </c>
      <c r="AU195" s="224" t="s">
        <v>81</v>
      </c>
      <c r="AY195" s="223" t="s">
        <v>148</v>
      </c>
      <c r="BK195" s="225">
        <f>SUM(BK196:BK197)</f>
        <v>0</v>
      </c>
    </row>
    <row r="196" s="2" customFormat="1" ht="16.5" customHeight="1">
      <c r="A196" s="38"/>
      <c r="B196" s="39"/>
      <c r="C196" s="228" t="s">
        <v>253</v>
      </c>
      <c r="D196" s="228" t="s">
        <v>150</v>
      </c>
      <c r="E196" s="229" t="s">
        <v>254</v>
      </c>
      <c r="F196" s="230" t="s">
        <v>255</v>
      </c>
      <c r="G196" s="231" t="s">
        <v>171</v>
      </c>
      <c r="H196" s="232">
        <v>55.386000000000003</v>
      </c>
      <c r="I196" s="233"/>
      <c r="J196" s="234">
        <f>ROUND(I196*H196,2)</f>
        <v>0</v>
      </c>
      <c r="K196" s="235"/>
      <c r="L196" s="44"/>
      <c r="M196" s="236" t="s">
        <v>1</v>
      </c>
      <c r="N196" s="237" t="s">
        <v>40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0" t="s">
        <v>154</v>
      </c>
      <c r="AT196" s="240" t="s">
        <v>150</v>
      </c>
      <c r="AU196" s="240" t="s">
        <v>83</v>
      </c>
      <c r="AY196" s="17" t="s">
        <v>148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7" t="s">
        <v>154</v>
      </c>
      <c r="BK196" s="241">
        <f>ROUND(I196*H196,2)</f>
        <v>0</v>
      </c>
      <c r="BL196" s="17" t="s">
        <v>154</v>
      </c>
      <c r="BM196" s="240" t="s">
        <v>256</v>
      </c>
    </row>
    <row r="197" s="2" customFormat="1">
      <c r="A197" s="38"/>
      <c r="B197" s="39"/>
      <c r="C197" s="40"/>
      <c r="D197" s="242" t="s">
        <v>155</v>
      </c>
      <c r="E197" s="40"/>
      <c r="F197" s="243" t="s">
        <v>255</v>
      </c>
      <c r="G197" s="40"/>
      <c r="H197" s="40"/>
      <c r="I197" s="244"/>
      <c r="J197" s="40"/>
      <c r="K197" s="40"/>
      <c r="L197" s="44"/>
      <c r="M197" s="245"/>
      <c r="N197" s="246"/>
      <c r="O197" s="92"/>
      <c r="P197" s="92"/>
      <c r="Q197" s="92"/>
      <c r="R197" s="92"/>
      <c r="S197" s="92"/>
      <c r="T197" s="93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155</v>
      </c>
      <c r="AU197" s="17" t="s">
        <v>83</v>
      </c>
    </row>
    <row r="198" s="12" customFormat="1" ht="25.92" customHeight="1">
      <c r="A198" s="12"/>
      <c r="B198" s="212"/>
      <c r="C198" s="213"/>
      <c r="D198" s="214" t="s">
        <v>72</v>
      </c>
      <c r="E198" s="215" t="s">
        <v>113</v>
      </c>
      <c r="F198" s="215" t="s">
        <v>257</v>
      </c>
      <c r="G198" s="213"/>
      <c r="H198" s="213"/>
      <c r="I198" s="216"/>
      <c r="J198" s="217">
        <f>BK198</f>
        <v>0</v>
      </c>
      <c r="K198" s="213"/>
      <c r="L198" s="218"/>
      <c r="M198" s="219"/>
      <c r="N198" s="220"/>
      <c r="O198" s="220"/>
      <c r="P198" s="221">
        <f>P199+P202+P205</f>
        <v>0</v>
      </c>
      <c r="Q198" s="220"/>
      <c r="R198" s="221">
        <f>R199+R202+R205</f>
        <v>0</v>
      </c>
      <c r="S198" s="220"/>
      <c r="T198" s="222">
        <f>T199+T202+T205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3" t="s">
        <v>173</v>
      </c>
      <c r="AT198" s="224" t="s">
        <v>72</v>
      </c>
      <c r="AU198" s="224" t="s">
        <v>73</v>
      </c>
      <c r="AY198" s="223" t="s">
        <v>148</v>
      </c>
      <c r="BK198" s="225">
        <f>BK199+BK202+BK205</f>
        <v>0</v>
      </c>
    </row>
    <row r="199" s="12" customFormat="1" ht="22.8" customHeight="1">
      <c r="A199" s="12"/>
      <c r="B199" s="212"/>
      <c r="C199" s="213"/>
      <c r="D199" s="214" t="s">
        <v>72</v>
      </c>
      <c r="E199" s="226" t="s">
        <v>258</v>
      </c>
      <c r="F199" s="226" t="s">
        <v>259</v>
      </c>
      <c r="G199" s="213"/>
      <c r="H199" s="213"/>
      <c r="I199" s="216"/>
      <c r="J199" s="227">
        <f>BK199</f>
        <v>0</v>
      </c>
      <c r="K199" s="213"/>
      <c r="L199" s="218"/>
      <c r="M199" s="219"/>
      <c r="N199" s="220"/>
      <c r="O199" s="220"/>
      <c r="P199" s="221">
        <f>SUM(P200:P201)</f>
        <v>0</v>
      </c>
      <c r="Q199" s="220"/>
      <c r="R199" s="221">
        <f>SUM(R200:R201)</f>
        <v>0</v>
      </c>
      <c r="S199" s="220"/>
      <c r="T199" s="222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3" t="s">
        <v>173</v>
      </c>
      <c r="AT199" s="224" t="s">
        <v>72</v>
      </c>
      <c r="AU199" s="224" t="s">
        <v>81</v>
      </c>
      <c r="AY199" s="223" t="s">
        <v>148</v>
      </c>
      <c r="BK199" s="225">
        <f>SUM(BK200:BK201)</f>
        <v>0</v>
      </c>
    </row>
    <row r="200" s="2" customFormat="1" ht="16.5" customHeight="1">
      <c r="A200" s="38"/>
      <c r="B200" s="39"/>
      <c r="C200" s="228" t="s">
        <v>207</v>
      </c>
      <c r="D200" s="228" t="s">
        <v>150</v>
      </c>
      <c r="E200" s="229" t="s">
        <v>260</v>
      </c>
      <c r="F200" s="230" t="s">
        <v>259</v>
      </c>
      <c r="G200" s="231" t="s">
        <v>261</v>
      </c>
      <c r="H200" s="232">
        <v>1</v>
      </c>
      <c r="I200" s="233"/>
      <c r="J200" s="234">
        <f>ROUND(I200*H200,2)</f>
        <v>0</v>
      </c>
      <c r="K200" s="235"/>
      <c r="L200" s="44"/>
      <c r="M200" s="236" t="s">
        <v>1</v>
      </c>
      <c r="N200" s="237" t="s">
        <v>40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0" t="s">
        <v>154</v>
      </c>
      <c r="AT200" s="240" t="s">
        <v>150</v>
      </c>
      <c r="AU200" s="240" t="s">
        <v>83</v>
      </c>
      <c r="AY200" s="17" t="s">
        <v>148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7" t="s">
        <v>154</v>
      </c>
      <c r="BK200" s="241">
        <f>ROUND(I200*H200,2)</f>
        <v>0</v>
      </c>
      <c r="BL200" s="17" t="s">
        <v>154</v>
      </c>
      <c r="BM200" s="240" t="s">
        <v>262</v>
      </c>
    </row>
    <row r="201" s="2" customFormat="1">
      <c r="A201" s="38"/>
      <c r="B201" s="39"/>
      <c r="C201" s="40"/>
      <c r="D201" s="242" t="s">
        <v>155</v>
      </c>
      <c r="E201" s="40"/>
      <c r="F201" s="243" t="s">
        <v>259</v>
      </c>
      <c r="G201" s="40"/>
      <c r="H201" s="40"/>
      <c r="I201" s="244"/>
      <c r="J201" s="40"/>
      <c r="K201" s="40"/>
      <c r="L201" s="44"/>
      <c r="M201" s="245"/>
      <c r="N201" s="246"/>
      <c r="O201" s="92"/>
      <c r="P201" s="92"/>
      <c r="Q201" s="92"/>
      <c r="R201" s="92"/>
      <c r="S201" s="92"/>
      <c r="T201" s="93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155</v>
      </c>
      <c r="AU201" s="17" t="s">
        <v>83</v>
      </c>
    </row>
    <row r="202" s="12" customFormat="1" ht="22.8" customHeight="1">
      <c r="A202" s="12"/>
      <c r="B202" s="212"/>
      <c r="C202" s="213"/>
      <c r="D202" s="214" t="s">
        <v>72</v>
      </c>
      <c r="E202" s="226" t="s">
        <v>263</v>
      </c>
      <c r="F202" s="226" t="s">
        <v>264</v>
      </c>
      <c r="G202" s="213"/>
      <c r="H202" s="213"/>
      <c r="I202" s="216"/>
      <c r="J202" s="227">
        <f>BK202</f>
        <v>0</v>
      </c>
      <c r="K202" s="213"/>
      <c r="L202" s="218"/>
      <c r="M202" s="219"/>
      <c r="N202" s="220"/>
      <c r="O202" s="220"/>
      <c r="P202" s="221">
        <f>SUM(P203:P204)</f>
        <v>0</v>
      </c>
      <c r="Q202" s="220"/>
      <c r="R202" s="221">
        <f>SUM(R203:R204)</f>
        <v>0</v>
      </c>
      <c r="S202" s="220"/>
      <c r="T202" s="222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3" t="s">
        <v>173</v>
      </c>
      <c r="AT202" s="224" t="s">
        <v>72</v>
      </c>
      <c r="AU202" s="224" t="s">
        <v>81</v>
      </c>
      <c r="AY202" s="223" t="s">
        <v>148</v>
      </c>
      <c r="BK202" s="225">
        <f>SUM(BK203:BK204)</f>
        <v>0</v>
      </c>
    </row>
    <row r="203" s="2" customFormat="1" ht="16.5" customHeight="1">
      <c r="A203" s="38"/>
      <c r="B203" s="39"/>
      <c r="C203" s="228" t="s">
        <v>265</v>
      </c>
      <c r="D203" s="228" t="s">
        <v>150</v>
      </c>
      <c r="E203" s="229" t="s">
        <v>266</v>
      </c>
      <c r="F203" s="230" t="s">
        <v>264</v>
      </c>
      <c r="G203" s="231" t="s">
        <v>261</v>
      </c>
      <c r="H203" s="232">
        <v>1</v>
      </c>
      <c r="I203" s="233"/>
      <c r="J203" s="234">
        <f>ROUND(I203*H203,2)</f>
        <v>0</v>
      </c>
      <c r="K203" s="235"/>
      <c r="L203" s="44"/>
      <c r="M203" s="236" t="s">
        <v>1</v>
      </c>
      <c r="N203" s="237" t="s">
        <v>40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0" t="s">
        <v>154</v>
      </c>
      <c r="AT203" s="240" t="s">
        <v>150</v>
      </c>
      <c r="AU203" s="240" t="s">
        <v>83</v>
      </c>
      <c r="AY203" s="17" t="s">
        <v>148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7" t="s">
        <v>154</v>
      </c>
      <c r="BK203" s="241">
        <f>ROUND(I203*H203,2)</f>
        <v>0</v>
      </c>
      <c r="BL203" s="17" t="s">
        <v>154</v>
      </c>
      <c r="BM203" s="240" t="s">
        <v>267</v>
      </c>
    </row>
    <row r="204" s="2" customFormat="1">
      <c r="A204" s="38"/>
      <c r="B204" s="39"/>
      <c r="C204" s="40"/>
      <c r="D204" s="242" t="s">
        <v>155</v>
      </c>
      <c r="E204" s="40"/>
      <c r="F204" s="243" t="s">
        <v>264</v>
      </c>
      <c r="G204" s="40"/>
      <c r="H204" s="40"/>
      <c r="I204" s="244"/>
      <c r="J204" s="40"/>
      <c r="K204" s="40"/>
      <c r="L204" s="44"/>
      <c r="M204" s="245"/>
      <c r="N204" s="246"/>
      <c r="O204" s="92"/>
      <c r="P204" s="92"/>
      <c r="Q204" s="92"/>
      <c r="R204" s="92"/>
      <c r="S204" s="92"/>
      <c r="T204" s="93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155</v>
      </c>
      <c r="AU204" s="17" t="s">
        <v>83</v>
      </c>
    </row>
    <row r="205" s="12" customFormat="1" ht="22.8" customHeight="1">
      <c r="A205" s="12"/>
      <c r="B205" s="212"/>
      <c r="C205" s="213"/>
      <c r="D205" s="214" t="s">
        <v>72</v>
      </c>
      <c r="E205" s="226" t="s">
        <v>268</v>
      </c>
      <c r="F205" s="226" t="s">
        <v>269</v>
      </c>
      <c r="G205" s="213"/>
      <c r="H205" s="213"/>
      <c r="I205" s="216"/>
      <c r="J205" s="227">
        <f>BK205</f>
        <v>0</v>
      </c>
      <c r="K205" s="213"/>
      <c r="L205" s="218"/>
      <c r="M205" s="219"/>
      <c r="N205" s="220"/>
      <c r="O205" s="220"/>
      <c r="P205" s="221">
        <f>SUM(P206:P208)</f>
        <v>0</v>
      </c>
      <c r="Q205" s="220"/>
      <c r="R205" s="221">
        <f>SUM(R206:R208)</f>
        <v>0</v>
      </c>
      <c r="S205" s="220"/>
      <c r="T205" s="222">
        <f>SUM(T206:T208)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3" t="s">
        <v>173</v>
      </c>
      <c r="AT205" s="224" t="s">
        <v>72</v>
      </c>
      <c r="AU205" s="224" t="s">
        <v>81</v>
      </c>
      <c r="AY205" s="223" t="s">
        <v>148</v>
      </c>
      <c r="BK205" s="225">
        <f>SUM(BK206:BK208)</f>
        <v>0</v>
      </c>
    </row>
    <row r="206" s="2" customFormat="1" ht="16.5" customHeight="1">
      <c r="A206" s="38"/>
      <c r="B206" s="39"/>
      <c r="C206" s="228" t="s">
        <v>210</v>
      </c>
      <c r="D206" s="228" t="s">
        <v>150</v>
      </c>
      <c r="E206" s="229" t="s">
        <v>270</v>
      </c>
      <c r="F206" s="230" t="s">
        <v>269</v>
      </c>
      <c r="G206" s="231" t="s">
        <v>261</v>
      </c>
      <c r="H206" s="232">
        <v>1</v>
      </c>
      <c r="I206" s="233"/>
      <c r="J206" s="234">
        <f>ROUND(I206*H206,2)</f>
        <v>0</v>
      </c>
      <c r="K206" s="235"/>
      <c r="L206" s="44"/>
      <c r="M206" s="236" t="s">
        <v>1</v>
      </c>
      <c r="N206" s="237" t="s">
        <v>40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0" t="s">
        <v>154</v>
      </c>
      <c r="AT206" s="240" t="s">
        <v>150</v>
      </c>
      <c r="AU206" s="240" t="s">
        <v>83</v>
      </c>
      <c r="AY206" s="17" t="s">
        <v>148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7" t="s">
        <v>154</v>
      </c>
      <c r="BK206" s="241">
        <f>ROUND(I206*H206,2)</f>
        <v>0</v>
      </c>
      <c r="BL206" s="17" t="s">
        <v>154</v>
      </c>
      <c r="BM206" s="240" t="s">
        <v>271</v>
      </c>
    </row>
    <row r="207" s="2" customFormat="1">
      <c r="A207" s="38"/>
      <c r="B207" s="39"/>
      <c r="C207" s="40"/>
      <c r="D207" s="242" t="s">
        <v>155</v>
      </c>
      <c r="E207" s="40"/>
      <c r="F207" s="243" t="s">
        <v>269</v>
      </c>
      <c r="G207" s="40"/>
      <c r="H207" s="40"/>
      <c r="I207" s="244"/>
      <c r="J207" s="40"/>
      <c r="K207" s="40"/>
      <c r="L207" s="44"/>
      <c r="M207" s="245"/>
      <c r="N207" s="246"/>
      <c r="O207" s="92"/>
      <c r="P207" s="92"/>
      <c r="Q207" s="92"/>
      <c r="R207" s="92"/>
      <c r="S207" s="92"/>
      <c r="T207" s="93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155</v>
      </c>
      <c r="AU207" s="17" t="s">
        <v>83</v>
      </c>
    </row>
    <row r="208" s="2" customFormat="1">
      <c r="A208" s="38"/>
      <c r="B208" s="39"/>
      <c r="C208" s="40"/>
      <c r="D208" s="242" t="s">
        <v>272</v>
      </c>
      <c r="E208" s="40"/>
      <c r="F208" s="290" t="s">
        <v>273</v>
      </c>
      <c r="G208" s="40"/>
      <c r="H208" s="40"/>
      <c r="I208" s="244"/>
      <c r="J208" s="40"/>
      <c r="K208" s="40"/>
      <c r="L208" s="44"/>
      <c r="M208" s="291"/>
      <c r="N208" s="292"/>
      <c r="O208" s="293"/>
      <c r="P208" s="293"/>
      <c r="Q208" s="293"/>
      <c r="R208" s="293"/>
      <c r="S208" s="293"/>
      <c r="T208" s="294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272</v>
      </c>
      <c r="AU208" s="17" t="s">
        <v>83</v>
      </c>
    </row>
    <row r="209" s="2" customFormat="1" ht="6.96" customHeight="1">
      <c r="A209" s="38"/>
      <c r="B209" s="67"/>
      <c r="C209" s="68"/>
      <c r="D209" s="68"/>
      <c r="E209" s="68"/>
      <c r="F209" s="68"/>
      <c r="G209" s="68"/>
      <c r="H209" s="68"/>
      <c r="I209" s="68"/>
      <c r="J209" s="68"/>
      <c r="K209" s="68"/>
      <c r="L209" s="44"/>
      <c r="M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</row>
  </sheetData>
  <sheetProtection sheet="1" autoFilter="0" formatColumns="0" formatRows="0" objects="1" scenarios="1" spinCount="100000" saltValue="8HVDsEMMs/mP3u0ZF5l/6rHmHjLZ6eb+zLysbDy/PS3PDjhlXn77QpU8yVE7xfD68KvexM2VJhAJJzsUtDWbpQ==" hashValue="/9Y3SrvqwFK7hGvd7rPnz4qYfQEIgB/NXLihp1ngvoDFEpCUpRRF1EJVNZCyZEmmldBkbDS/HGO2iKTg8oe30Q==" algorithmName="SHA-512" password="CC35"/>
  <autoFilter ref="C125:K20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83</v>
      </c>
    </row>
    <row r="4" s="1" customFormat="1" ht="24.96" customHeight="1">
      <c r="B4" s="20"/>
      <c r="D4" s="149" t="s">
        <v>115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Drobné stavební práce na objektech OŘ Plzeň</v>
      </c>
      <c r="F7" s="151"/>
      <c r="G7" s="151"/>
      <c r="H7" s="151"/>
      <c r="L7" s="20"/>
    </row>
    <row r="8" s="2" customFormat="1" ht="12" customHeight="1">
      <c r="A8" s="38"/>
      <c r="B8" s="44"/>
      <c r="C8" s="38"/>
      <c r="D8" s="151" t="s">
        <v>116</v>
      </c>
      <c r="E8" s="38"/>
      <c r="F8" s="38"/>
      <c r="G8" s="38"/>
      <c r="H8" s="38"/>
      <c r="I8" s="38"/>
      <c r="J8" s="38"/>
      <c r="K8" s="38"/>
      <c r="L8" s="6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3" t="s">
        <v>274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1" t="s">
        <v>18</v>
      </c>
      <c r="E11" s="38"/>
      <c r="F11" s="142" t="s">
        <v>1</v>
      </c>
      <c r="G11" s="38"/>
      <c r="H11" s="38"/>
      <c r="I11" s="151" t="s">
        <v>19</v>
      </c>
      <c r="J11" s="142" t="s">
        <v>1</v>
      </c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20</v>
      </c>
      <c r="E12" s="38"/>
      <c r="F12" s="142" t="s">
        <v>21</v>
      </c>
      <c r="G12" s="38"/>
      <c r="H12" s="38"/>
      <c r="I12" s="151" t="s">
        <v>22</v>
      </c>
      <c r="J12" s="154" t="str">
        <f>'Rekapitulace stavby'!AN8</f>
        <v>24. 7. 2023</v>
      </c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24</v>
      </c>
      <c r="E14" s="38"/>
      <c r="F14" s="38"/>
      <c r="G14" s="38"/>
      <c r="H14" s="38"/>
      <c r="I14" s="151" t="s">
        <v>25</v>
      </c>
      <c r="J14" s="142" t="str">
        <f>IF('Rekapitulace stavby'!AN10="","",'Rekapitulace stavby'!AN10)</f>
        <v/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2" t="str">
        <f>IF('Rekapitulace stavby'!E11="","",'Rekapitulace stavby'!E11)</f>
        <v xml:space="preserve"> </v>
      </c>
      <c r="F15" s="38"/>
      <c r="G15" s="38"/>
      <c r="H15" s="38"/>
      <c r="I15" s="151" t="s">
        <v>26</v>
      </c>
      <c r="J15" s="142" t="str">
        <f>IF('Rekapitulace stavby'!AN11="","",'Rekapitulace stavby'!AN11)</f>
        <v/>
      </c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1" t="s">
        <v>27</v>
      </c>
      <c r="E17" s="38"/>
      <c r="F17" s="38"/>
      <c r="G17" s="38"/>
      <c r="H17" s="38"/>
      <c r="I17" s="151" t="s">
        <v>25</v>
      </c>
      <c r="J17" s="33" t="str">
        <f>'Rekapitulace stavby'!AN13</f>
        <v>Vyplň údaj</v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2"/>
      <c r="G18" s="142"/>
      <c r="H18" s="142"/>
      <c r="I18" s="151" t="s">
        <v>26</v>
      </c>
      <c r="J18" s="33" t="str">
        <f>'Rekapitulace stavby'!AN14</f>
        <v>Vyplň údaj</v>
      </c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1" t="s">
        <v>29</v>
      </c>
      <c r="E20" s="38"/>
      <c r="F20" s="38"/>
      <c r="G20" s="38"/>
      <c r="H20" s="38"/>
      <c r="I20" s="151" t="s">
        <v>25</v>
      </c>
      <c r="J20" s="142" t="str">
        <f>IF('Rekapitulace stavby'!AN16="","",'Rekapitulace stavby'!AN16)</f>
        <v/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2" t="str">
        <f>IF('Rekapitulace stavby'!E17="","",'Rekapitulace stavby'!E17)</f>
        <v xml:space="preserve"> </v>
      </c>
      <c r="F21" s="38"/>
      <c r="G21" s="38"/>
      <c r="H21" s="38"/>
      <c r="I21" s="151" t="s">
        <v>26</v>
      </c>
      <c r="J21" s="142" t="str">
        <f>IF('Rekapitulace stavby'!AN17="","",'Rekapitulace stavby'!AN17)</f>
        <v/>
      </c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1" t="s">
        <v>31</v>
      </c>
      <c r="E23" s="38"/>
      <c r="F23" s="38"/>
      <c r="G23" s="38"/>
      <c r="H23" s="38"/>
      <c r="I23" s="151" t="s">
        <v>25</v>
      </c>
      <c r="J23" s="142" t="str">
        <f>IF('Rekapitulace stavby'!AN19="","",'Rekapitulace stavby'!AN19)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2" t="str">
        <f>IF('Rekapitulace stavby'!E20="","",'Rekapitulace stavby'!E20)</f>
        <v xml:space="preserve"> </v>
      </c>
      <c r="F24" s="38"/>
      <c r="G24" s="38"/>
      <c r="H24" s="38"/>
      <c r="I24" s="151" t="s">
        <v>26</v>
      </c>
      <c r="J24" s="142" t="str">
        <f>IF('Rekapitulace stavby'!AN20="","",'Rekapitulace stavby'!AN20)</f>
        <v/>
      </c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1" t="s">
        <v>32</v>
      </c>
      <c r="E26" s="38"/>
      <c r="F26" s="38"/>
      <c r="G26" s="38"/>
      <c r="H26" s="38"/>
      <c r="I26" s="38"/>
      <c r="J26" s="38"/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9"/>
      <c r="E29" s="159"/>
      <c r="F29" s="159"/>
      <c r="G29" s="159"/>
      <c r="H29" s="159"/>
      <c r="I29" s="159"/>
      <c r="J29" s="159"/>
      <c r="K29" s="159"/>
      <c r="L29" s="6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0" t="s">
        <v>33</v>
      </c>
      <c r="E30" s="38"/>
      <c r="F30" s="38"/>
      <c r="G30" s="38"/>
      <c r="H30" s="38"/>
      <c r="I30" s="38"/>
      <c r="J30" s="161">
        <f>ROUND(J125, 2)</f>
        <v>0</v>
      </c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2" t="s">
        <v>35</v>
      </c>
      <c r="G32" s="38"/>
      <c r="H32" s="38"/>
      <c r="I32" s="162" t="s">
        <v>34</v>
      </c>
      <c r="J32" s="162" t="s">
        <v>36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63" t="s">
        <v>37</v>
      </c>
      <c r="E33" s="151" t="s">
        <v>38</v>
      </c>
      <c r="F33" s="164">
        <f>ROUND((SUM(BE125:BE177)),  2)</f>
        <v>0</v>
      </c>
      <c r="G33" s="38"/>
      <c r="H33" s="38"/>
      <c r="I33" s="165">
        <v>0.20999999999999999</v>
      </c>
      <c r="J33" s="164">
        <f>ROUND(((SUM(BE125:BE177))*I33),  2)</f>
        <v>0</v>
      </c>
      <c r="K33" s="38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51" t="s">
        <v>39</v>
      </c>
      <c r="F34" s="164">
        <f>ROUND((SUM(BF125:BF177)),  2)</f>
        <v>0</v>
      </c>
      <c r="G34" s="38"/>
      <c r="H34" s="38"/>
      <c r="I34" s="165">
        <v>0.14999999999999999</v>
      </c>
      <c r="J34" s="164">
        <f>ROUND(((SUM(BF125:BF177))*I34),  2)</f>
        <v>0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1" t="s">
        <v>37</v>
      </c>
      <c r="E35" s="151" t="s">
        <v>40</v>
      </c>
      <c r="F35" s="164">
        <f>ROUND((SUM(BG125:BG177)),  2)</f>
        <v>0</v>
      </c>
      <c r="G35" s="38"/>
      <c r="H35" s="38"/>
      <c r="I35" s="165">
        <v>0.20999999999999999</v>
      </c>
      <c r="J35" s="164">
        <f>0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41</v>
      </c>
      <c r="F36" s="164">
        <f>ROUND((SUM(BH125:BH177)),  2)</f>
        <v>0</v>
      </c>
      <c r="G36" s="38"/>
      <c r="H36" s="38"/>
      <c r="I36" s="165">
        <v>0.14999999999999999</v>
      </c>
      <c r="J36" s="164">
        <f>0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42</v>
      </c>
      <c r="F37" s="164">
        <f>ROUND((SUM(BI125:BI177)),  2)</f>
        <v>0</v>
      </c>
      <c r="G37" s="38"/>
      <c r="H37" s="38"/>
      <c r="I37" s="165">
        <v>0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6"/>
      <c r="D39" s="167" t="s">
        <v>43</v>
      </c>
      <c r="E39" s="168"/>
      <c r="F39" s="168"/>
      <c r="G39" s="169" t="s">
        <v>44</v>
      </c>
      <c r="H39" s="170" t="s">
        <v>45</v>
      </c>
      <c r="I39" s="168"/>
      <c r="J39" s="171">
        <f>SUM(J30:J37)</f>
        <v>0</v>
      </c>
      <c r="K39" s="172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Drobné stavební práce na objektech OŘ Plzeň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116</v>
      </c>
      <c r="D86" s="40"/>
      <c r="E86" s="40"/>
      <c r="F86" s="40"/>
      <c r="G86" s="40"/>
      <c r="H86" s="40"/>
      <c r="I86" s="40"/>
      <c r="J86" s="40"/>
      <c r="K86" s="40"/>
      <c r="L86" s="6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7" t="str">
        <f>E9</f>
        <v>SO 02 - Demolice prádelny Velešín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80" t="str">
        <f>IF(J12="","",J12)</f>
        <v>24. 7. 2023</v>
      </c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5" t="s">
        <v>119</v>
      </c>
      <c r="D94" s="186"/>
      <c r="E94" s="186"/>
      <c r="F94" s="186"/>
      <c r="G94" s="186"/>
      <c r="H94" s="186"/>
      <c r="I94" s="186"/>
      <c r="J94" s="187" t="s">
        <v>120</v>
      </c>
      <c r="K94" s="186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8" t="s">
        <v>121</v>
      </c>
      <c r="D96" s="40"/>
      <c r="E96" s="40"/>
      <c r="F96" s="40"/>
      <c r="G96" s="40"/>
      <c r="H96" s="40"/>
      <c r="I96" s="40"/>
      <c r="J96" s="111">
        <f>J125</f>
        <v>0</v>
      </c>
      <c r="K96" s="40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122</v>
      </c>
    </row>
    <row r="97" s="9" customFormat="1" ht="24.96" customHeight="1">
      <c r="A97" s="9"/>
      <c r="B97" s="189"/>
      <c r="C97" s="190"/>
      <c r="D97" s="191" t="s">
        <v>123</v>
      </c>
      <c r="E97" s="192"/>
      <c r="F97" s="192"/>
      <c r="G97" s="192"/>
      <c r="H97" s="192"/>
      <c r="I97" s="192"/>
      <c r="J97" s="193">
        <f>J126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124</v>
      </c>
      <c r="E98" s="197"/>
      <c r="F98" s="197"/>
      <c r="G98" s="197"/>
      <c r="H98" s="197"/>
      <c r="I98" s="197"/>
      <c r="J98" s="198">
        <f>J127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126</v>
      </c>
      <c r="E99" s="197"/>
      <c r="F99" s="197"/>
      <c r="G99" s="197"/>
      <c r="H99" s="197"/>
      <c r="I99" s="197"/>
      <c r="J99" s="198">
        <f>J146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127</v>
      </c>
      <c r="E100" s="197"/>
      <c r="F100" s="197"/>
      <c r="G100" s="197"/>
      <c r="H100" s="197"/>
      <c r="I100" s="197"/>
      <c r="J100" s="198">
        <f>J155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128</v>
      </c>
      <c r="E101" s="197"/>
      <c r="F101" s="197"/>
      <c r="G101" s="197"/>
      <c r="H101" s="197"/>
      <c r="I101" s="197"/>
      <c r="J101" s="198">
        <f>J165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129</v>
      </c>
      <c r="E102" s="192"/>
      <c r="F102" s="192"/>
      <c r="G102" s="192"/>
      <c r="H102" s="192"/>
      <c r="I102" s="192"/>
      <c r="J102" s="193">
        <f>J168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4"/>
      <c r="D103" s="196" t="s">
        <v>130</v>
      </c>
      <c r="E103" s="197"/>
      <c r="F103" s="197"/>
      <c r="G103" s="197"/>
      <c r="H103" s="197"/>
      <c r="I103" s="197"/>
      <c r="J103" s="198">
        <f>J169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275</v>
      </c>
      <c r="E104" s="197"/>
      <c r="F104" s="197"/>
      <c r="G104" s="197"/>
      <c r="H104" s="197"/>
      <c r="I104" s="197"/>
      <c r="J104" s="198">
        <f>J172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131</v>
      </c>
      <c r="E105" s="197"/>
      <c r="F105" s="197"/>
      <c r="G105" s="197"/>
      <c r="H105" s="197"/>
      <c r="I105" s="197"/>
      <c r="J105" s="198">
        <f>J175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4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133</v>
      </c>
      <c r="D112" s="40"/>
      <c r="E112" s="40"/>
      <c r="F112" s="40"/>
      <c r="G112" s="40"/>
      <c r="H112" s="40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4" t="str">
        <f>E7</f>
        <v>Drobné stavební práce na objektech OŘ Plzeň</v>
      </c>
      <c r="F115" s="32"/>
      <c r="G115" s="32"/>
      <c r="H115" s="32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116</v>
      </c>
      <c r="D116" s="40"/>
      <c r="E116" s="40"/>
      <c r="F116" s="40"/>
      <c r="G116" s="40"/>
      <c r="H116" s="40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7" t="str">
        <f>E9</f>
        <v>SO 02 - Demolice prádelny Velešín</v>
      </c>
      <c r="F117" s="40"/>
      <c r="G117" s="40"/>
      <c r="H117" s="40"/>
      <c r="I117" s="40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32" t="s">
        <v>22</v>
      </c>
      <c r="J119" s="80" t="str">
        <f>IF(J12="","",J12)</f>
        <v>24. 7. 2023</v>
      </c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32" t="s">
        <v>29</v>
      </c>
      <c r="J121" s="36" t="str">
        <f>E21</f>
        <v xml:space="preserve"> </v>
      </c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IF(E18="","",E18)</f>
        <v>Vyplň údaj</v>
      </c>
      <c r="G122" s="40"/>
      <c r="H122" s="40"/>
      <c r="I122" s="32" t="s">
        <v>31</v>
      </c>
      <c r="J122" s="36" t="str">
        <f>E24</f>
        <v xml:space="preserve"> </v>
      </c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0"/>
      <c r="B124" s="201"/>
      <c r="C124" s="202" t="s">
        <v>134</v>
      </c>
      <c r="D124" s="203" t="s">
        <v>58</v>
      </c>
      <c r="E124" s="203" t="s">
        <v>54</v>
      </c>
      <c r="F124" s="203" t="s">
        <v>55</v>
      </c>
      <c r="G124" s="203" t="s">
        <v>135</v>
      </c>
      <c r="H124" s="203" t="s">
        <v>136</v>
      </c>
      <c r="I124" s="203" t="s">
        <v>137</v>
      </c>
      <c r="J124" s="204" t="s">
        <v>120</v>
      </c>
      <c r="K124" s="205" t="s">
        <v>138</v>
      </c>
      <c r="L124" s="206"/>
      <c r="M124" s="101" t="s">
        <v>1</v>
      </c>
      <c r="N124" s="102" t="s">
        <v>37</v>
      </c>
      <c r="O124" s="102" t="s">
        <v>139</v>
      </c>
      <c r="P124" s="102" t="s">
        <v>140</v>
      </c>
      <c r="Q124" s="102" t="s">
        <v>141</v>
      </c>
      <c r="R124" s="102" t="s">
        <v>142</v>
      </c>
      <c r="S124" s="102" t="s">
        <v>143</v>
      </c>
      <c r="T124" s="103" t="s">
        <v>144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8"/>
      <c r="B125" s="39"/>
      <c r="C125" s="108" t="s">
        <v>145</v>
      </c>
      <c r="D125" s="40"/>
      <c r="E125" s="40"/>
      <c r="F125" s="40"/>
      <c r="G125" s="40"/>
      <c r="H125" s="40"/>
      <c r="I125" s="40"/>
      <c r="J125" s="207">
        <f>BK125</f>
        <v>0</v>
      </c>
      <c r="K125" s="40"/>
      <c r="L125" s="44"/>
      <c r="M125" s="104"/>
      <c r="N125" s="208"/>
      <c r="O125" s="105"/>
      <c r="P125" s="209">
        <f>P126+P168</f>
        <v>0</v>
      </c>
      <c r="Q125" s="105"/>
      <c r="R125" s="209">
        <f>R126+R168</f>
        <v>10.290685999999999</v>
      </c>
      <c r="S125" s="105"/>
      <c r="T125" s="210">
        <f>T126+T168</f>
        <v>52.373019999999997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122</v>
      </c>
      <c r="BK125" s="211">
        <f>BK126+BK168</f>
        <v>0</v>
      </c>
    </row>
    <row r="126" s="12" customFormat="1" ht="25.92" customHeight="1">
      <c r="A126" s="12"/>
      <c r="B126" s="212"/>
      <c r="C126" s="213"/>
      <c r="D126" s="214" t="s">
        <v>72</v>
      </c>
      <c r="E126" s="215" t="s">
        <v>146</v>
      </c>
      <c r="F126" s="215" t="s">
        <v>147</v>
      </c>
      <c r="G126" s="213"/>
      <c r="H126" s="213"/>
      <c r="I126" s="216"/>
      <c r="J126" s="217">
        <f>BK126</f>
        <v>0</v>
      </c>
      <c r="K126" s="213"/>
      <c r="L126" s="218"/>
      <c r="M126" s="219"/>
      <c r="N126" s="220"/>
      <c r="O126" s="220"/>
      <c r="P126" s="221">
        <f>P127+P146+P155+P165</f>
        <v>0</v>
      </c>
      <c r="Q126" s="220"/>
      <c r="R126" s="221">
        <f>R127+R146+R155+R165</f>
        <v>10.290685999999999</v>
      </c>
      <c r="S126" s="220"/>
      <c r="T126" s="222">
        <f>T127+T146+T155+T165</f>
        <v>52.373019999999997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81</v>
      </c>
      <c r="AT126" s="224" t="s">
        <v>72</v>
      </c>
      <c r="AU126" s="224" t="s">
        <v>73</v>
      </c>
      <c r="AY126" s="223" t="s">
        <v>148</v>
      </c>
      <c r="BK126" s="225">
        <f>BK127+BK146+BK155+BK165</f>
        <v>0</v>
      </c>
    </row>
    <row r="127" s="12" customFormat="1" ht="22.8" customHeight="1">
      <c r="A127" s="12"/>
      <c r="B127" s="212"/>
      <c r="C127" s="213"/>
      <c r="D127" s="214" t="s">
        <v>72</v>
      </c>
      <c r="E127" s="226" t="s">
        <v>81</v>
      </c>
      <c r="F127" s="226" t="s">
        <v>149</v>
      </c>
      <c r="G127" s="213"/>
      <c r="H127" s="213"/>
      <c r="I127" s="216"/>
      <c r="J127" s="227">
        <f>BK127</f>
        <v>0</v>
      </c>
      <c r="K127" s="213"/>
      <c r="L127" s="218"/>
      <c r="M127" s="219"/>
      <c r="N127" s="220"/>
      <c r="O127" s="220"/>
      <c r="P127" s="221">
        <f>SUM(P128:P145)</f>
        <v>0</v>
      </c>
      <c r="Q127" s="220"/>
      <c r="R127" s="221">
        <f>SUM(R128:R145)</f>
        <v>10.290685999999999</v>
      </c>
      <c r="S127" s="220"/>
      <c r="T127" s="222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81</v>
      </c>
      <c r="AT127" s="224" t="s">
        <v>72</v>
      </c>
      <c r="AU127" s="224" t="s">
        <v>81</v>
      </c>
      <c r="AY127" s="223" t="s">
        <v>148</v>
      </c>
      <c r="BK127" s="225">
        <f>SUM(BK128:BK145)</f>
        <v>0</v>
      </c>
    </row>
    <row r="128" s="2" customFormat="1" ht="24.15" customHeight="1">
      <c r="A128" s="38"/>
      <c r="B128" s="39"/>
      <c r="C128" s="228" t="s">
        <v>81</v>
      </c>
      <c r="D128" s="228" t="s">
        <v>150</v>
      </c>
      <c r="E128" s="229" t="s">
        <v>276</v>
      </c>
      <c r="F128" s="230" t="s">
        <v>277</v>
      </c>
      <c r="G128" s="231" t="s">
        <v>158</v>
      </c>
      <c r="H128" s="232">
        <v>4.7999999999999998</v>
      </c>
      <c r="I128" s="233"/>
      <c r="J128" s="234">
        <f>ROUND(I128*H128,2)</f>
        <v>0</v>
      </c>
      <c r="K128" s="235"/>
      <c r="L128" s="44"/>
      <c r="M128" s="236" t="s">
        <v>1</v>
      </c>
      <c r="N128" s="237" t="s">
        <v>40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0" t="s">
        <v>154</v>
      </c>
      <c r="AT128" s="240" t="s">
        <v>150</v>
      </c>
      <c r="AU128" s="240" t="s">
        <v>83</v>
      </c>
      <c r="AY128" s="17" t="s">
        <v>148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7" t="s">
        <v>154</v>
      </c>
      <c r="BK128" s="241">
        <f>ROUND(I128*H128,2)</f>
        <v>0</v>
      </c>
      <c r="BL128" s="17" t="s">
        <v>154</v>
      </c>
      <c r="BM128" s="240" t="s">
        <v>278</v>
      </c>
    </row>
    <row r="129" s="2" customFormat="1">
      <c r="A129" s="38"/>
      <c r="B129" s="39"/>
      <c r="C129" s="40"/>
      <c r="D129" s="242" t="s">
        <v>155</v>
      </c>
      <c r="E129" s="40"/>
      <c r="F129" s="243" t="s">
        <v>279</v>
      </c>
      <c r="G129" s="40"/>
      <c r="H129" s="40"/>
      <c r="I129" s="244"/>
      <c r="J129" s="40"/>
      <c r="K129" s="40"/>
      <c r="L129" s="44"/>
      <c r="M129" s="245"/>
      <c r="N129" s="246"/>
      <c r="O129" s="92"/>
      <c r="P129" s="92"/>
      <c r="Q129" s="92"/>
      <c r="R129" s="92"/>
      <c r="S129" s="92"/>
      <c r="T129" s="93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155</v>
      </c>
      <c r="AU129" s="17" t="s">
        <v>83</v>
      </c>
    </row>
    <row r="130" s="14" customFormat="1">
      <c r="A130" s="14"/>
      <c r="B130" s="257"/>
      <c r="C130" s="258"/>
      <c r="D130" s="242" t="s">
        <v>159</v>
      </c>
      <c r="E130" s="259" t="s">
        <v>1</v>
      </c>
      <c r="F130" s="260" t="s">
        <v>280</v>
      </c>
      <c r="G130" s="258"/>
      <c r="H130" s="261">
        <v>4.7999999999999998</v>
      </c>
      <c r="I130" s="262"/>
      <c r="J130" s="258"/>
      <c r="K130" s="258"/>
      <c r="L130" s="263"/>
      <c r="M130" s="264"/>
      <c r="N130" s="265"/>
      <c r="O130" s="265"/>
      <c r="P130" s="265"/>
      <c r="Q130" s="265"/>
      <c r="R130" s="265"/>
      <c r="S130" s="265"/>
      <c r="T130" s="26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7" t="s">
        <v>159</v>
      </c>
      <c r="AU130" s="267" t="s">
        <v>83</v>
      </c>
      <c r="AV130" s="14" t="s">
        <v>83</v>
      </c>
      <c r="AW130" s="14" t="s">
        <v>30</v>
      </c>
      <c r="AX130" s="14" t="s">
        <v>81</v>
      </c>
      <c r="AY130" s="267" t="s">
        <v>148</v>
      </c>
    </row>
    <row r="131" s="2" customFormat="1" ht="33" customHeight="1">
      <c r="A131" s="38"/>
      <c r="B131" s="39"/>
      <c r="C131" s="228" t="s">
        <v>83</v>
      </c>
      <c r="D131" s="228" t="s">
        <v>150</v>
      </c>
      <c r="E131" s="229" t="s">
        <v>156</v>
      </c>
      <c r="F131" s="230" t="s">
        <v>281</v>
      </c>
      <c r="G131" s="231" t="s">
        <v>158</v>
      </c>
      <c r="H131" s="232">
        <v>10.289999999999999</v>
      </c>
      <c r="I131" s="233"/>
      <c r="J131" s="234">
        <f>ROUND(I131*H131,2)</f>
        <v>0</v>
      </c>
      <c r="K131" s="235"/>
      <c r="L131" s="44"/>
      <c r="M131" s="236" t="s">
        <v>1</v>
      </c>
      <c r="N131" s="237" t="s">
        <v>40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0" t="s">
        <v>154</v>
      </c>
      <c r="AT131" s="240" t="s">
        <v>150</v>
      </c>
      <c r="AU131" s="240" t="s">
        <v>83</v>
      </c>
      <c r="AY131" s="17" t="s">
        <v>148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7" t="s">
        <v>154</v>
      </c>
      <c r="BK131" s="241">
        <f>ROUND(I131*H131,2)</f>
        <v>0</v>
      </c>
      <c r="BL131" s="17" t="s">
        <v>154</v>
      </c>
      <c r="BM131" s="240" t="s">
        <v>282</v>
      </c>
    </row>
    <row r="132" s="2" customFormat="1">
      <c r="A132" s="38"/>
      <c r="B132" s="39"/>
      <c r="C132" s="40"/>
      <c r="D132" s="242" t="s">
        <v>155</v>
      </c>
      <c r="E132" s="40"/>
      <c r="F132" s="243" t="s">
        <v>283</v>
      </c>
      <c r="G132" s="40"/>
      <c r="H132" s="40"/>
      <c r="I132" s="244"/>
      <c r="J132" s="40"/>
      <c r="K132" s="40"/>
      <c r="L132" s="44"/>
      <c r="M132" s="245"/>
      <c r="N132" s="246"/>
      <c r="O132" s="92"/>
      <c r="P132" s="92"/>
      <c r="Q132" s="92"/>
      <c r="R132" s="92"/>
      <c r="S132" s="92"/>
      <c r="T132" s="93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155</v>
      </c>
      <c r="AU132" s="17" t="s">
        <v>83</v>
      </c>
    </row>
    <row r="133" s="14" customFormat="1">
      <c r="A133" s="14"/>
      <c r="B133" s="257"/>
      <c r="C133" s="258"/>
      <c r="D133" s="242" t="s">
        <v>159</v>
      </c>
      <c r="E133" s="259" t="s">
        <v>1</v>
      </c>
      <c r="F133" s="260" t="s">
        <v>284</v>
      </c>
      <c r="G133" s="258"/>
      <c r="H133" s="261">
        <v>10.289999999999999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7" t="s">
        <v>159</v>
      </c>
      <c r="AU133" s="267" t="s">
        <v>83</v>
      </c>
      <c r="AV133" s="14" t="s">
        <v>83</v>
      </c>
      <c r="AW133" s="14" t="s">
        <v>30</v>
      </c>
      <c r="AX133" s="14" t="s">
        <v>81</v>
      </c>
      <c r="AY133" s="267" t="s">
        <v>148</v>
      </c>
    </row>
    <row r="134" s="2" customFormat="1" ht="24.15" customHeight="1">
      <c r="A134" s="38"/>
      <c r="B134" s="39"/>
      <c r="C134" s="228" t="s">
        <v>163</v>
      </c>
      <c r="D134" s="228" t="s">
        <v>150</v>
      </c>
      <c r="E134" s="229" t="s">
        <v>164</v>
      </c>
      <c r="F134" s="230" t="s">
        <v>165</v>
      </c>
      <c r="G134" s="231" t="s">
        <v>153</v>
      </c>
      <c r="H134" s="232">
        <v>34.299999999999997</v>
      </c>
      <c r="I134" s="233"/>
      <c r="J134" s="234">
        <f>ROUND(I134*H134,2)</f>
        <v>0</v>
      </c>
      <c r="K134" s="235"/>
      <c r="L134" s="44"/>
      <c r="M134" s="236" t="s">
        <v>1</v>
      </c>
      <c r="N134" s="237" t="s">
        <v>40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0" t="s">
        <v>154</v>
      </c>
      <c r="AT134" s="240" t="s">
        <v>150</v>
      </c>
      <c r="AU134" s="240" t="s">
        <v>83</v>
      </c>
      <c r="AY134" s="17" t="s">
        <v>148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7" t="s">
        <v>154</v>
      </c>
      <c r="BK134" s="241">
        <f>ROUND(I134*H134,2)</f>
        <v>0</v>
      </c>
      <c r="BL134" s="17" t="s">
        <v>154</v>
      </c>
      <c r="BM134" s="240" t="s">
        <v>285</v>
      </c>
    </row>
    <row r="135" s="2" customFormat="1">
      <c r="A135" s="38"/>
      <c r="B135" s="39"/>
      <c r="C135" s="40"/>
      <c r="D135" s="242" t="s">
        <v>155</v>
      </c>
      <c r="E135" s="40"/>
      <c r="F135" s="243" t="s">
        <v>286</v>
      </c>
      <c r="G135" s="40"/>
      <c r="H135" s="40"/>
      <c r="I135" s="244"/>
      <c r="J135" s="40"/>
      <c r="K135" s="40"/>
      <c r="L135" s="44"/>
      <c r="M135" s="245"/>
      <c r="N135" s="246"/>
      <c r="O135" s="92"/>
      <c r="P135" s="92"/>
      <c r="Q135" s="92"/>
      <c r="R135" s="92"/>
      <c r="S135" s="92"/>
      <c r="T135" s="93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155</v>
      </c>
      <c r="AU135" s="17" t="s">
        <v>83</v>
      </c>
    </row>
    <row r="136" s="14" customFormat="1">
      <c r="A136" s="14"/>
      <c r="B136" s="257"/>
      <c r="C136" s="258"/>
      <c r="D136" s="242" t="s">
        <v>159</v>
      </c>
      <c r="E136" s="259" t="s">
        <v>1</v>
      </c>
      <c r="F136" s="260" t="s">
        <v>287</v>
      </c>
      <c r="G136" s="258"/>
      <c r="H136" s="261">
        <v>34.299999999999997</v>
      </c>
      <c r="I136" s="262"/>
      <c r="J136" s="258"/>
      <c r="K136" s="258"/>
      <c r="L136" s="263"/>
      <c r="M136" s="264"/>
      <c r="N136" s="265"/>
      <c r="O136" s="265"/>
      <c r="P136" s="265"/>
      <c r="Q136" s="265"/>
      <c r="R136" s="265"/>
      <c r="S136" s="265"/>
      <c r="T136" s="26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7" t="s">
        <v>159</v>
      </c>
      <c r="AU136" s="267" t="s">
        <v>83</v>
      </c>
      <c r="AV136" s="14" t="s">
        <v>83</v>
      </c>
      <c r="AW136" s="14" t="s">
        <v>30</v>
      </c>
      <c r="AX136" s="14" t="s">
        <v>81</v>
      </c>
      <c r="AY136" s="267" t="s">
        <v>148</v>
      </c>
    </row>
    <row r="137" s="2" customFormat="1" ht="16.5" customHeight="1">
      <c r="A137" s="38"/>
      <c r="B137" s="39"/>
      <c r="C137" s="279" t="s">
        <v>154</v>
      </c>
      <c r="D137" s="279" t="s">
        <v>168</v>
      </c>
      <c r="E137" s="280" t="s">
        <v>169</v>
      </c>
      <c r="F137" s="281" t="s">
        <v>288</v>
      </c>
      <c r="G137" s="282" t="s">
        <v>171</v>
      </c>
      <c r="H137" s="283">
        <v>10.289999999999999</v>
      </c>
      <c r="I137" s="284"/>
      <c r="J137" s="285">
        <f>ROUND(I137*H137,2)</f>
        <v>0</v>
      </c>
      <c r="K137" s="286"/>
      <c r="L137" s="287"/>
      <c r="M137" s="288" t="s">
        <v>1</v>
      </c>
      <c r="N137" s="289" t="s">
        <v>40</v>
      </c>
      <c r="O137" s="92"/>
      <c r="P137" s="238">
        <f>O137*H137</f>
        <v>0</v>
      </c>
      <c r="Q137" s="238">
        <v>1</v>
      </c>
      <c r="R137" s="238">
        <f>Q137*H137</f>
        <v>10.289999999999999</v>
      </c>
      <c r="S137" s="238">
        <v>0</v>
      </c>
      <c r="T137" s="23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0" t="s">
        <v>172</v>
      </c>
      <c r="AT137" s="240" t="s">
        <v>168</v>
      </c>
      <c r="AU137" s="240" t="s">
        <v>83</v>
      </c>
      <c r="AY137" s="17" t="s">
        <v>148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7" t="s">
        <v>154</v>
      </c>
      <c r="BK137" s="241">
        <f>ROUND(I137*H137,2)</f>
        <v>0</v>
      </c>
      <c r="BL137" s="17" t="s">
        <v>154</v>
      </c>
      <c r="BM137" s="240" t="s">
        <v>289</v>
      </c>
    </row>
    <row r="138" s="2" customFormat="1">
      <c r="A138" s="38"/>
      <c r="B138" s="39"/>
      <c r="C138" s="40"/>
      <c r="D138" s="242" t="s">
        <v>155</v>
      </c>
      <c r="E138" s="40"/>
      <c r="F138" s="243" t="s">
        <v>288</v>
      </c>
      <c r="G138" s="40"/>
      <c r="H138" s="40"/>
      <c r="I138" s="244"/>
      <c r="J138" s="40"/>
      <c r="K138" s="40"/>
      <c r="L138" s="44"/>
      <c r="M138" s="245"/>
      <c r="N138" s="246"/>
      <c r="O138" s="92"/>
      <c r="P138" s="92"/>
      <c r="Q138" s="92"/>
      <c r="R138" s="92"/>
      <c r="S138" s="92"/>
      <c r="T138" s="93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155</v>
      </c>
      <c r="AU138" s="17" t="s">
        <v>83</v>
      </c>
    </row>
    <row r="139" s="14" customFormat="1">
      <c r="A139" s="14"/>
      <c r="B139" s="257"/>
      <c r="C139" s="258"/>
      <c r="D139" s="242" t="s">
        <v>159</v>
      </c>
      <c r="E139" s="259" t="s">
        <v>1</v>
      </c>
      <c r="F139" s="260" t="s">
        <v>290</v>
      </c>
      <c r="G139" s="258"/>
      <c r="H139" s="261">
        <v>10.289999999999999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7" t="s">
        <v>159</v>
      </c>
      <c r="AU139" s="267" t="s">
        <v>83</v>
      </c>
      <c r="AV139" s="14" t="s">
        <v>83</v>
      </c>
      <c r="AW139" s="14" t="s">
        <v>30</v>
      </c>
      <c r="AX139" s="14" t="s">
        <v>81</v>
      </c>
      <c r="AY139" s="267" t="s">
        <v>148</v>
      </c>
    </row>
    <row r="140" s="2" customFormat="1" ht="24.15" customHeight="1">
      <c r="A140" s="38"/>
      <c r="B140" s="39"/>
      <c r="C140" s="228" t="s">
        <v>173</v>
      </c>
      <c r="D140" s="228" t="s">
        <v>150</v>
      </c>
      <c r="E140" s="229" t="s">
        <v>174</v>
      </c>
      <c r="F140" s="230" t="s">
        <v>291</v>
      </c>
      <c r="G140" s="231" t="s">
        <v>153</v>
      </c>
      <c r="H140" s="232">
        <v>34.299999999999997</v>
      </c>
      <c r="I140" s="233"/>
      <c r="J140" s="234">
        <f>ROUND(I140*H140,2)</f>
        <v>0</v>
      </c>
      <c r="K140" s="235"/>
      <c r="L140" s="44"/>
      <c r="M140" s="236" t="s">
        <v>1</v>
      </c>
      <c r="N140" s="237" t="s">
        <v>40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0" t="s">
        <v>154</v>
      </c>
      <c r="AT140" s="240" t="s">
        <v>150</v>
      </c>
      <c r="AU140" s="240" t="s">
        <v>83</v>
      </c>
      <c r="AY140" s="17" t="s">
        <v>148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7" t="s">
        <v>154</v>
      </c>
      <c r="BK140" s="241">
        <f>ROUND(I140*H140,2)</f>
        <v>0</v>
      </c>
      <c r="BL140" s="17" t="s">
        <v>154</v>
      </c>
      <c r="BM140" s="240" t="s">
        <v>292</v>
      </c>
    </row>
    <row r="141" s="2" customFormat="1">
      <c r="A141" s="38"/>
      <c r="B141" s="39"/>
      <c r="C141" s="40"/>
      <c r="D141" s="242" t="s">
        <v>155</v>
      </c>
      <c r="E141" s="40"/>
      <c r="F141" s="243" t="s">
        <v>293</v>
      </c>
      <c r="G141" s="40"/>
      <c r="H141" s="40"/>
      <c r="I141" s="244"/>
      <c r="J141" s="40"/>
      <c r="K141" s="40"/>
      <c r="L141" s="44"/>
      <c r="M141" s="245"/>
      <c r="N141" s="246"/>
      <c r="O141" s="92"/>
      <c r="P141" s="92"/>
      <c r="Q141" s="92"/>
      <c r="R141" s="92"/>
      <c r="S141" s="92"/>
      <c r="T141" s="93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155</v>
      </c>
      <c r="AU141" s="17" t="s">
        <v>83</v>
      </c>
    </row>
    <row r="142" s="14" customFormat="1">
      <c r="A142" s="14"/>
      <c r="B142" s="257"/>
      <c r="C142" s="258"/>
      <c r="D142" s="242" t="s">
        <v>159</v>
      </c>
      <c r="E142" s="259" t="s">
        <v>1</v>
      </c>
      <c r="F142" s="260" t="s">
        <v>287</v>
      </c>
      <c r="G142" s="258"/>
      <c r="H142" s="261">
        <v>34.299999999999997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7" t="s">
        <v>159</v>
      </c>
      <c r="AU142" s="267" t="s">
        <v>83</v>
      </c>
      <c r="AV142" s="14" t="s">
        <v>83</v>
      </c>
      <c r="AW142" s="14" t="s">
        <v>30</v>
      </c>
      <c r="AX142" s="14" t="s">
        <v>81</v>
      </c>
      <c r="AY142" s="267" t="s">
        <v>148</v>
      </c>
    </row>
    <row r="143" s="2" customFormat="1" ht="16.5" customHeight="1">
      <c r="A143" s="38"/>
      <c r="B143" s="39"/>
      <c r="C143" s="279" t="s">
        <v>166</v>
      </c>
      <c r="D143" s="279" t="s">
        <v>168</v>
      </c>
      <c r="E143" s="280" t="s">
        <v>177</v>
      </c>
      <c r="F143" s="281" t="s">
        <v>178</v>
      </c>
      <c r="G143" s="282" t="s">
        <v>179</v>
      </c>
      <c r="H143" s="283">
        <v>0.68600000000000005</v>
      </c>
      <c r="I143" s="284"/>
      <c r="J143" s="285">
        <f>ROUND(I143*H143,2)</f>
        <v>0</v>
      </c>
      <c r="K143" s="286"/>
      <c r="L143" s="287"/>
      <c r="M143" s="288" t="s">
        <v>1</v>
      </c>
      <c r="N143" s="289" t="s">
        <v>40</v>
      </c>
      <c r="O143" s="92"/>
      <c r="P143" s="238">
        <f>O143*H143</f>
        <v>0</v>
      </c>
      <c r="Q143" s="238">
        <v>0.001</v>
      </c>
      <c r="R143" s="238">
        <f>Q143*H143</f>
        <v>0.00068600000000000009</v>
      </c>
      <c r="S143" s="238">
        <v>0</v>
      </c>
      <c r="T143" s="23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0" t="s">
        <v>172</v>
      </c>
      <c r="AT143" s="240" t="s">
        <v>168</v>
      </c>
      <c r="AU143" s="240" t="s">
        <v>83</v>
      </c>
      <c r="AY143" s="17" t="s">
        <v>148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7" t="s">
        <v>154</v>
      </c>
      <c r="BK143" s="241">
        <f>ROUND(I143*H143,2)</f>
        <v>0</v>
      </c>
      <c r="BL143" s="17" t="s">
        <v>154</v>
      </c>
      <c r="BM143" s="240" t="s">
        <v>294</v>
      </c>
    </row>
    <row r="144" s="2" customFormat="1">
      <c r="A144" s="38"/>
      <c r="B144" s="39"/>
      <c r="C144" s="40"/>
      <c r="D144" s="242" t="s">
        <v>155</v>
      </c>
      <c r="E144" s="40"/>
      <c r="F144" s="243" t="s">
        <v>178</v>
      </c>
      <c r="G144" s="40"/>
      <c r="H144" s="40"/>
      <c r="I144" s="244"/>
      <c r="J144" s="40"/>
      <c r="K144" s="40"/>
      <c r="L144" s="44"/>
      <c r="M144" s="245"/>
      <c r="N144" s="246"/>
      <c r="O144" s="92"/>
      <c r="P144" s="92"/>
      <c r="Q144" s="92"/>
      <c r="R144" s="92"/>
      <c r="S144" s="92"/>
      <c r="T144" s="93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155</v>
      </c>
      <c r="AU144" s="17" t="s">
        <v>83</v>
      </c>
    </row>
    <row r="145" s="14" customFormat="1">
      <c r="A145" s="14"/>
      <c r="B145" s="257"/>
      <c r="C145" s="258"/>
      <c r="D145" s="242" t="s">
        <v>159</v>
      </c>
      <c r="E145" s="258"/>
      <c r="F145" s="260" t="s">
        <v>295</v>
      </c>
      <c r="G145" s="258"/>
      <c r="H145" s="261">
        <v>0.68600000000000005</v>
      </c>
      <c r="I145" s="262"/>
      <c r="J145" s="258"/>
      <c r="K145" s="258"/>
      <c r="L145" s="263"/>
      <c r="M145" s="264"/>
      <c r="N145" s="265"/>
      <c r="O145" s="265"/>
      <c r="P145" s="265"/>
      <c r="Q145" s="265"/>
      <c r="R145" s="265"/>
      <c r="S145" s="265"/>
      <c r="T145" s="26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7" t="s">
        <v>159</v>
      </c>
      <c r="AU145" s="267" t="s">
        <v>83</v>
      </c>
      <c r="AV145" s="14" t="s">
        <v>83</v>
      </c>
      <c r="AW145" s="14" t="s">
        <v>4</v>
      </c>
      <c r="AX145" s="14" t="s">
        <v>81</v>
      </c>
      <c r="AY145" s="267" t="s">
        <v>148</v>
      </c>
    </row>
    <row r="146" s="12" customFormat="1" ht="22.8" customHeight="1">
      <c r="A146" s="12"/>
      <c r="B146" s="212"/>
      <c r="C146" s="213"/>
      <c r="D146" s="214" t="s">
        <v>72</v>
      </c>
      <c r="E146" s="226" t="s">
        <v>190</v>
      </c>
      <c r="F146" s="226" t="s">
        <v>227</v>
      </c>
      <c r="G146" s="213"/>
      <c r="H146" s="213"/>
      <c r="I146" s="216"/>
      <c r="J146" s="227">
        <f>BK146</f>
        <v>0</v>
      </c>
      <c r="K146" s="213"/>
      <c r="L146" s="218"/>
      <c r="M146" s="219"/>
      <c r="N146" s="220"/>
      <c r="O146" s="220"/>
      <c r="P146" s="221">
        <f>SUM(P147:P154)</f>
        <v>0</v>
      </c>
      <c r="Q146" s="220"/>
      <c r="R146" s="221">
        <f>SUM(R147:R154)</f>
        <v>0</v>
      </c>
      <c r="S146" s="220"/>
      <c r="T146" s="222">
        <f>SUM(T147:T154)</f>
        <v>52.373019999999997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3" t="s">
        <v>81</v>
      </c>
      <c r="AT146" s="224" t="s">
        <v>72</v>
      </c>
      <c r="AU146" s="224" t="s">
        <v>81</v>
      </c>
      <c r="AY146" s="223" t="s">
        <v>148</v>
      </c>
      <c r="BK146" s="225">
        <f>SUM(BK147:BK154)</f>
        <v>0</v>
      </c>
    </row>
    <row r="147" s="2" customFormat="1" ht="24.15" customHeight="1">
      <c r="A147" s="38"/>
      <c r="B147" s="39"/>
      <c r="C147" s="228" t="s">
        <v>182</v>
      </c>
      <c r="D147" s="228" t="s">
        <v>150</v>
      </c>
      <c r="E147" s="229" t="s">
        <v>296</v>
      </c>
      <c r="F147" s="230" t="s">
        <v>297</v>
      </c>
      <c r="G147" s="231" t="s">
        <v>153</v>
      </c>
      <c r="H147" s="232">
        <v>23.940000000000001</v>
      </c>
      <c r="I147" s="233"/>
      <c r="J147" s="234">
        <f>ROUND(I147*H147,2)</f>
        <v>0</v>
      </c>
      <c r="K147" s="235"/>
      <c r="L147" s="44"/>
      <c r="M147" s="236" t="s">
        <v>1</v>
      </c>
      <c r="N147" s="237" t="s">
        <v>40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0.55800000000000005</v>
      </c>
      <c r="T147" s="239">
        <f>S147*H147</f>
        <v>13.358520000000002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0" t="s">
        <v>154</v>
      </c>
      <c r="AT147" s="240" t="s">
        <v>150</v>
      </c>
      <c r="AU147" s="240" t="s">
        <v>83</v>
      </c>
      <c r="AY147" s="17" t="s">
        <v>148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7" t="s">
        <v>154</v>
      </c>
      <c r="BK147" s="241">
        <f>ROUND(I147*H147,2)</f>
        <v>0</v>
      </c>
      <c r="BL147" s="17" t="s">
        <v>154</v>
      </c>
      <c r="BM147" s="240" t="s">
        <v>298</v>
      </c>
    </row>
    <row r="148" s="2" customFormat="1">
      <c r="A148" s="38"/>
      <c r="B148" s="39"/>
      <c r="C148" s="40"/>
      <c r="D148" s="242" t="s">
        <v>155</v>
      </c>
      <c r="E148" s="40"/>
      <c r="F148" s="243" t="s">
        <v>299</v>
      </c>
      <c r="G148" s="40"/>
      <c r="H148" s="40"/>
      <c r="I148" s="244"/>
      <c r="J148" s="40"/>
      <c r="K148" s="40"/>
      <c r="L148" s="44"/>
      <c r="M148" s="245"/>
      <c r="N148" s="246"/>
      <c r="O148" s="92"/>
      <c r="P148" s="92"/>
      <c r="Q148" s="92"/>
      <c r="R148" s="92"/>
      <c r="S148" s="92"/>
      <c r="T148" s="93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155</v>
      </c>
      <c r="AU148" s="17" t="s">
        <v>83</v>
      </c>
    </row>
    <row r="149" s="14" customFormat="1">
      <c r="A149" s="14"/>
      <c r="B149" s="257"/>
      <c r="C149" s="258"/>
      <c r="D149" s="242" t="s">
        <v>159</v>
      </c>
      <c r="E149" s="259" t="s">
        <v>1</v>
      </c>
      <c r="F149" s="260" t="s">
        <v>300</v>
      </c>
      <c r="G149" s="258"/>
      <c r="H149" s="261">
        <v>23.940000000000001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7" t="s">
        <v>159</v>
      </c>
      <c r="AU149" s="267" t="s">
        <v>83</v>
      </c>
      <c r="AV149" s="14" t="s">
        <v>83</v>
      </c>
      <c r="AW149" s="14" t="s">
        <v>30</v>
      </c>
      <c r="AX149" s="14" t="s">
        <v>81</v>
      </c>
      <c r="AY149" s="267" t="s">
        <v>148</v>
      </c>
    </row>
    <row r="150" s="2" customFormat="1" ht="33" customHeight="1">
      <c r="A150" s="38"/>
      <c r="B150" s="39"/>
      <c r="C150" s="228" t="s">
        <v>172</v>
      </c>
      <c r="D150" s="228" t="s">
        <v>150</v>
      </c>
      <c r="E150" s="229" t="s">
        <v>301</v>
      </c>
      <c r="F150" s="230" t="s">
        <v>302</v>
      </c>
      <c r="G150" s="231" t="s">
        <v>158</v>
      </c>
      <c r="H150" s="232">
        <v>111.47</v>
      </c>
      <c r="I150" s="233"/>
      <c r="J150" s="234">
        <f>ROUND(I150*H150,2)</f>
        <v>0</v>
      </c>
      <c r="K150" s="235"/>
      <c r="L150" s="44"/>
      <c r="M150" s="236" t="s">
        <v>1</v>
      </c>
      <c r="N150" s="237" t="s">
        <v>40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0.34999999999999998</v>
      </c>
      <c r="T150" s="239">
        <f>S150*H150</f>
        <v>39.014499999999998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0" t="s">
        <v>154</v>
      </c>
      <c r="AT150" s="240" t="s">
        <v>150</v>
      </c>
      <c r="AU150" s="240" t="s">
        <v>83</v>
      </c>
      <c r="AY150" s="17" t="s">
        <v>148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7" t="s">
        <v>154</v>
      </c>
      <c r="BK150" s="241">
        <f>ROUND(I150*H150,2)</f>
        <v>0</v>
      </c>
      <c r="BL150" s="17" t="s">
        <v>154</v>
      </c>
      <c r="BM150" s="240" t="s">
        <v>303</v>
      </c>
    </row>
    <row r="151" s="2" customFormat="1">
      <c r="A151" s="38"/>
      <c r="B151" s="39"/>
      <c r="C151" s="40"/>
      <c r="D151" s="242" t="s">
        <v>155</v>
      </c>
      <c r="E151" s="40"/>
      <c r="F151" s="243" t="s">
        <v>304</v>
      </c>
      <c r="G151" s="40"/>
      <c r="H151" s="40"/>
      <c r="I151" s="244"/>
      <c r="J151" s="40"/>
      <c r="K151" s="40"/>
      <c r="L151" s="44"/>
      <c r="M151" s="245"/>
      <c r="N151" s="246"/>
      <c r="O151" s="92"/>
      <c r="P151" s="92"/>
      <c r="Q151" s="92"/>
      <c r="R151" s="92"/>
      <c r="S151" s="92"/>
      <c r="T151" s="93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155</v>
      </c>
      <c r="AU151" s="17" t="s">
        <v>83</v>
      </c>
    </row>
    <row r="152" s="14" customFormat="1">
      <c r="A152" s="14"/>
      <c r="B152" s="257"/>
      <c r="C152" s="258"/>
      <c r="D152" s="242" t="s">
        <v>159</v>
      </c>
      <c r="E152" s="259" t="s">
        <v>1</v>
      </c>
      <c r="F152" s="260" t="s">
        <v>305</v>
      </c>
      <c r="G152" s="258"/>
      <c r="H152" s="261">
        <v>111.47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7" t="s">
        <v>159</v>
      </c>
      <c r="AU152" s="267" t="s">
        <v>83</v>
      </c>
      <c r="AV152" s="14" t="s">
        <v>83</v>
      </c>
      <c r="AW152" s="14" t="s">
        <v>30</v>
      </c>
      <c r="AX152" s="14" t="s">
        <v>81</v>
      </c>
      <c r="AY152" s="267" t="s">
        <v>148</v>
      </c>
    </row>
    <row r="153" s="2" customFormat="1" ht="24.15" customHeight="1">
      <c r="A153" s="38"/>
      <c r="B153" s="39"/>
      <c r="C153" s="279" t="s">
        <v>190</v>
      </c>
      <c r="D153" s="279" t="s">
        <v>168</v>
      </c>
      <c r="E153" s="280" t="s">
        <v>306</v>
      </c>
      <c r="F153" s="281" t="s">
        <v>307</v>
      </c>
      <c r="G153" s="282" t="s">
        <v>171</v>
      </c>
      <c r="H153" s="283">
        <v>20</v>
      </c>
      <c r="I153" s="284"/>
      <c r="J153" s="285">
        <f>ROUND(I153*H153,2)</f>
        <v>0</v>
      </c>
      <c r="K153" s="286"/>
      <c r="L153" s="287"/>
      <c r="M153" s="288" t="s">
        <v>1</v>
      </c>
      <c r="N153" s="289" t="s">
        <v>40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0" t="s">
        <v>172</v>
      </c>
      <c r="AT153" s="240" t="s">
        <v>168</v>
      </c>
      <c r="AU153" s="240" t="s">
        <v>83</v>
      </c>
      <c r="AY153" s="17" t="s">
        <v>148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7" t="s">
        <v>154</v>
      </c>
      <c r="BK153" s="241">
        <f>ROUND(I153*H153,2)</f>
        <v>0</v>
      </c>
      <c r="BL153" s="17" t="s">
        <v>154</v>
      </c>
      <c r="BM153" s="240" t="s">
        <v>308</v>
      </c>
    </row>
    <row r="154" s="2" customFormat="1">
      <c r="A154" s="38"/>
      <c r="B154" s="39"/>
      <c r="C154" s="40"/>
      <c r="D154" s="242" t="s">
        <v>155</v>
      </c>
      <c r="E154" s="40"/>
      <c r="F154" s="243" t="s">
        <v>307</v>
      </c>
      <c r="G154" s="40"/>
      <c r="H154" s="40"/>
      <c r="I154" s="244"/>
      <c r="J154" s="40"/>
      <c r="K154" s="40"/>
      <c r="L154" s="44"/>
      <c r="M154" s="245"/>
      <c r="N154" s="246"/>
      <c r="O154" s="92"/>
      <c r="P154" s="92"/>
      <c r="Q154" s="92"/>
      <c r="R154" s="92"/>
      <c r="S154" s="92"/>
      <c r="T154" s="93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155</v>
      </c>
      <c r="AU154" s="17" t="s">
        <v>83</v>
      </c>
    </row>
    <row r="155" s="12" customFormat="1" ht="22.8" customHeight="1">
      <c r="A155" s="12"/>
      <c r="B155" s="212"/>
      <c r="C155" s="213"/>
      <c r="D155" s="214" t="s">
        <v>72</v>
      </c>
      <c r="E155" s="226" t="s">
        <v>235</v>
      </c>
      <c r="F155" s="226" t="s">
        <v>236</v>
      </c>
      <c r="G155" s="213"/>
      <c r="H155" s="213"/>
      <c r="I155" s="216"/>
      <c r="J155" s="227">
        <f>BK155</f>
        <v>0</v>
      </c>
      <c r="K155" s="213"/>
      <c r="L155" s="218"/>
      <c r="M155" s="219"/>
      <c r="N155" s="220"/>
      <c r="O155" s="220"/>
      <c r="P155" s="221">
        <f>SUM(P156:P164)</f>
        <v>0</v>
      </c>
      <c r="Q155" s="220"/>
      <c r="R155" s="221">
        <f>SUM(R156:R164)</f>
        <v>0</v>
      </c>
      <c r="S155" s="220"/>
      <c r="T155" s="222">
        <f>SUM(T156:T164)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3" t="s">
        <v>81</v>
      </c>
      <c r="AT155" s="224" t="s">
        <v>72</v>
      </c>
      <c r="AU155" s="224" t="s">
        <v>81</v>
      </c>
      <c r="AY155" s="223" t="s">
        <v>148</v>
      </c>
      <c r="BK155" s="225">
        <f>SUM(BK156:BK164)</f>
        <v>0</v>
      </c>
    </row>
    <row r="156" s="2" customFormat="1" ht="16.5" customHeight="1">
      <c r="A156" s="38"/>
      <c r="B156" s="39"/>
      <c r="C156" s="228" t="s">
        <v>176</v>
      </c>
      <c r="D156" s="228" t="s">
        <v>150</v>
      </c>
      <c r="E156" s="229" t="s">
        <v>237</v>
      </c>
      <c r="F156" s="230" t="s">
        <v>238</v>
      </c>
      <c r="G156" s="231" t="s">
        <v>171</v>
      </c>
      <c r="H156" s="232">
        <v>52.372999999999998</v>
      </c>
      <c r="I156" s="233"/>
      <c r="J156" s="234">
        <f>ROUND(I156*H156,2)</f>
        <v>0</v>
      </c>
      <c r="K156" s="235"/>
      <c r="L156" s="44"/>
      <c r="M156" s="236" t="s">
        <v>1</v>
      </c>
      <c r="N156" s="237" t="s">
        <v>40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0" t="s">
        <v>154</v>
      </c>
      <c r="AT156" s="240" t="s">
        <v>150</v>
      </c>
      <c r="AU156" s="240" t="s">
        <v>83</v>
      </c>
      <c r="AY156" s="17" t="s">
        <v>148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7" t="s">
        <v>154</v>
      </c>
      <c r="BK156" s="241">
        <f>ROUND(I156*H156,2)</f>
        <v>0</v>
      </c>
      <c r="BL156" s="17" t="s">
        <v>154</v>
      </c>
      <c r="BM156" s="240" t="s">
        <v>309</v>
      </c>
    </row>
    <row r="157" s="2" customFormat="1">
      <c r="A157" s="38"/>
      <c r="B157" s="39"/>
      <c r="C157" s="40"/>
      <c r="D157" s="242" t="s">
        <v>155</v>
      </c>
      <c r="E157" s="40"/>
      <c r="F157" s="243" t="s">
        <v>310</v>
      </c>
      <c r="G157" s="40"/>
      <c r="H157" s="40"/>
      <c r="I157" s="244"/>
      <c r="J157" s="40"/>
      <c r="K157" s="40"/>
      <c r="L157" s="44"/>
      <c r="M157" s="245"/>
      <c r="N157" s="246"/>
      <c r="O157" s="92"/>
      <c r="P157" s="92"/>
      <c r="Q157" s="92"/>
      <c r="R157" s="92"/>
      <c r="S157" s="92"/>
      <c r="T157" s="93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155</v>
      </c>
      <c r="AU157" s="17" t="s">
        <v>83</v>
      </c>
    </row>
    <row r="158" s="2" customFormat="1" ht="24.15" customHeight="1">
      <c r="A158" s="38"/>
      <c r="B158" s="39"/>
      <c r="C158" s="228" t="s">
        <v>197</v>
      </c>
      <c r="D158" s="228" t="s">
        <v>150</v>
      </c>
      <c r="E158" s="229" t="s">
        <v>240</v>
      </c>
      <c r="F158" s="230" t="s">
        <v>311</v>
      </c>
      <c r="G158" s="231" t="s">
        <v>171</v>
      </c>
      <c r="H158" s="232">
        <v>52.372999999999998</v>
      </c>
      <c r="I158" s="233"/>
      <c r="J158" s="234">
        <f>ROUND(I158*H158,2)</f>
        <v>0</v>
      </c>
      <c r="K158" s="235"/>
      <c r="L158" s="44"/>
      <c r="M158" s="236" t="s">
        <v>1</v>
      </c>
      <c r="N158" s="237" t="s">
        <v>40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0" t="s">
        <v>154</v>
      </c>
      <c r="AT158" s="240" t="s">
        <v>150</v>
      </c>
      <c r="AU158" s="240" t="s">
        <v>83</v>
      </c>
      <c r="AY158" s="17" t="s">
        <v>148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7" t="s">
        <v>154</v>
      </c>
      <c r="BK158" s="241">
        <f>ROUND(I158*H158,2)</f>
        <v>0</v>
      </c>
      <c r="BL158" s="17" t="s">
        <v>154</v>
      </c>
      <c r="BM158" s="240" t="s">
        <v>312</v>
      </c>
    </row>
    <row r="159" s="2" customFormat="1">
      <c r="A159" s="38"/>
      <c r="B159" s="39"/>
      <c r="C159" s="40"/>
      <c r="D159" s="242" t="s">
        <v>155</v>
      </c>
      <c r="E159" s="40"/>
      <c r="F159" s="243" t="s">
        <v>313</v>
      </c>
      <c r="G159" s="40"/>
      <c r="H159" s="40"/>
      <c r="I159" s="244"/>
      <c r="J159" s="40"/>
      <c r="K159" s="40"/>
      <c r="L159" s="44"/>
      <c r="M159" s="245"/>
      <c r="N159" s="246"/>
      <c r="O159" s="92"/>
      <c r="P159" s="92"/>
      <c r="Q159" s="92"/>
      <c r="R159" s="92"/>
      <c r="S159" s="92"/>
      <c r="T159" s="93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155</v>
      </c>
      <c r="AU159" s="17" t="s">
        <v>83</v>
      </c>
    </row>
    <row r="160" s="2" customFormat="1" ht="24.15" customHeight="1">
      <c r="A160" s="38"/>
      <c r="B160" s="39"/>
      <c r="C160" s="228" t="s">
        <v>180</v>
      </c>
      <c r="D160" s="228" t="s">
        <v>150</v>
      </c>
      <c r="E160" s="229" t="s">
        <v>244</v>
      </c>
      <c r="F160" s="230" t="s">
        <v>245</v>
      </c>
      <c r="G160" s="231" t="s">
        <v>171</v>
      </c>
      <c r="H160" s="232">
        <v>1047.46</v>
      </c>
      <c r="I160" s="233"/>
      <c r="J160" s="234">
        <f>ROUND(I160*H160,2)</f>
        <v>0</v>
      </c>
      <c r="K160" s="235"/>
      <c r="L160" s="44"/>
      <c r="M160" s="236" t="s">
        <v>1</v>
      </c>
      <c r="N160" s="237" t="s">
        <v>40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0" t="s">
        <v>154</v>
      </c>
      <c r="AT160" s="240" t="s">
        <v>150</v>
      </c>
      <c r="AU160" s="240" t="s">
        <v>83</v>
      </c>
      <c r="AY160" s="17" t="s">
        <v>148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7" t="s">
        <v>154</v>
      </c>
      <c r="BK160" s="241">
        <f>ROUND(I160*H160,2)</f>
        <v>0</v>
      </c>
      <c r="BL160" s="17" t="s">
        <v>154</v>
      </c>
      <c r="BM160" s="240" t="s">
        <v>314</v>
      </c>
    </row>
    <row r="161" s="2" customFormat="1">
      <c r="A161" s="38"/>
      <c r="B161" s="39"/>
      <c r="C161" s="40"/>
      <c r="D161" s="242" t="s">
        <v>155</v>
      </c>
      <c r="E161" s="40"/>
      <c r="F161" s="243" t="s">
        <v>315</v>
      </c>
      <c r="G161" s="40"/>
      <c r="H161" s="40"/>
      <c r="I161" s="244"/>
      <c r="J161" s="40"/>
      <c r="K161" s="40"/>
      <c r="L161" s="44"/>
      <c r="M161" s="245"/>
      <c r="N161" s="246"/>
      <c r="O161" s="92"/>
      <c r="P161" s="92"/>
      <c r="Q161" s="92"/>
      <c r="R161" s="92"/>
      <c r="S161" s="92"/>
      <c r="T161" s="93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155</v>
      </c>
      <c r="AU161" s="17" t="s">
        <v>83</v>
      </c>
    </row>
    <row r="162" s="14" customFormat="1">
      <c r="A162" s="14"/>
      <c r="B162" s="257"/>
      <c r="C162" s="258"/>
      <c r="D162" s="242" t="s">
        <v>159</v>
      </c>
      <c r="E162" s="258"/>
      <c r="F162" s="260" t="s">
        <v>316</v>
      </c>
      <c r="G162" s="258"/>
      <c r="H162" s="261">
        <v>1047.46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7" t="s">
        <v>159</v>
      </c>
      <c r="AU162" s="267" t="s">
        <v>83</v>
      </c>
      <c r="AV162" s="14" t="s">
        <v>83</v>
      </c>
      <c r="AW162" s="14" t="s">
        <v>4</v>
      </c>
      <c r="AX162" s="14" t="s">
        <v>81</v>
      </c>
      <c r="AY162" s="267" t="s">
        <v>148</v>
      </c>
    </row>
    <row r="163" s="2" customFormat="1" ht="33" customHeight="1">
      <c r="A163" s="38"/>
      <c r="B163" s="39"/>
      <c r="C163" s="228" t="s">
        <v>204</v>
      </c>
      <c r="D163" s="228" t="s">
        <v>150</v>
      </c>
      <c r="E163" s="229" t="s">
        <v>248</v>
      </c>
      <c r="F163" s="230" t="s">
        <v>249</v>
      </c>
      <c r="G163" s="231" t="s">
        <v>171</v>
      </c>
      <c r="H163" s="232">
        <v>39.015000000000001</v>
      </c>
      <c r="I163" s="233"/>
      <c r="J163" s="234">
        <f>ROUND(I163*H163,2)</f>
        <v>0</v>
      </c>
      <c r="K163" s="235"/>
      <c r="L163" s="44"/>
      <c r="M163" s="236" t="s">
        <v>1</v>
      </c>
      <c r="N163" s="237" t="s">
        <v>40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0" t="s">
        <v>154</v>
      </c>
      <c r="AT163" s="240" t="s">
        <v>150</v>
      </c>
      <c r="AU163" s="240" t="s">
        <v>83</v>
      </c>
      <c r="AY163" s="17" t="s">
        <v>148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7" t="s">
        <v>154</v>
      </c>
      <c r="BK163" s="241">
        <f>ROUND(I163*H163,2)</f>
        <v>0</v>
      </c>
      <c r="BL163" s="17" t="s">
        <v>154</v>
      </c>
      <c r="BM163" s="240" t="s">
        <v>317</v>
      </c>
    </row>
    <row r="164" s="2" customFormat="1">
      <c r="A164" s="38"/>
      <c r="B164" s="39"/>
      <c r="C164" s="40"/>
      <c r="D164" s="242" t="s">
        <v>155</v>
      </c>
      <c r="E164" s="40"/>
      <c r="F164" s="243" t="s">
        <v>318</v>
      </c>
      <c r="G164" s="40"/>
      <c r="H164" s="40"/>
      <c r="I164" s="244"/>
      <c r="J164" s="40"/>
      <c r="K164" s="40"/>
      <c r="L164" s="44"/>
      <c r="M164" s="245"/>
      <c r="N164" s="246"/>
      <c r="O164" s="92"/>
      <c r="P164" s="92"/>
      <c r="Q164" s="92"/>
      <c r="R164" s="92"/>
      <c r="S164" s="92"/>
      <c r="T164" s="9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155</v>
      </c>
      <c r="AU164" s="17" t="s">
        <v>83</v>
      </c>
    </row>
    <row r="165" s="12" customFormat="1" ht="22.8" customHeight="1">
      <c r="A165" s="12"/>
      <c r="B165" s="212"/>
      <c r="C165" s="213"/>
      <c r="D165" s="214" t="s">
        <v>72</v>
      </c>
      <c r="E165" s="226" t="s">
        <v>251</v>
      </c>
      <c r="F165" s="226" t="s">
        <v>252</v>
      </c>
      <c r="G165" s="213"/>
      <c r="H165" s="213"/>
      <c r="I165" s="216"/>
      <c r="J165" s="227">
        <f>BK165</f>
        <v>0</v>
      </c>
      <c r="K165" s="213"/>
      <c r="L165" s="218"/>
      <c r="M165" s="219"/>
      <c r="N165" s="220"/>
      <c r="O165" s="220"/>
      <c r="P165" s="221">
        <f>SUM(P166:P167)</f>
        <v>0</v>
      </c>
      <c r="Q165" s="220"/>
      <c r="R165" s="221">
        <f>SUM(R166:R167)</f>
        <v>0</v>
      </c>
      <c r="S165" s="220"/>
      <c r="T165" s="222">
        <f>SUM(T166:T167)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3" t="s">
        <v>81</v>
      </c>
      <c r="AT165" s="224" t="s">
        <v>72</v>
      </c>
      <c r="AU165" s="224" t="s">
        <v>81</v>
      </c>
      <c r="AY165" s="223" t="s">
        <v>148</v>
      </c>
      <c r="BK165" s="225">
        <f>SUM(BK166:BK167)</f>
        <v>0</v>
      </c>
    </row>
    <row r="166" s="2" customFormat="1" ht="16.5" customHeight="1">
      <c r="A166" s="38"/>
      <c r="B166" s="39"/>
      <c r="C166" s="228" t="s">
        <v>186</v>
      </c>
      <c r="D166" s="228" t="s">
        <v>150</v>
      </c>
      <c r="E166" s="229" t="s">
        <v>254</v>
      </c>
      <c r="F166" s="230" t="s">
        <v>255</v>
      </c>
      <c r="G166" s="231" t="s">
        <v>171</v>
      </c>
      <c r="H166" s="232">
        <v>10.291</v>
      </c>
      <c r="I166" s="233"/>
      <c r="J166" s="234">
        <f>ROUND(I166*H166,2)</f>
        <v>0</v>
      </c>
      <c r="K166" s="235"/>
      <c r="L166" s="44"/>
      <c r="M166" s="236" t="s">
        <v>1</v>
      </c>
      <c r="N166" s="237" t="s">
        <v>40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0" t="s">
        <v>154</v>
      </c>
      <c r="AT166" s="240" t="s">
        <v>150</v>
      </c>
      <c r="AU166" s="240" t="s">
        <v>83</v>
      </c>
      <c r="AY166" s="17" t="s">
        <v>148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7" t="s">
        <v>154</v>
      </c>
      <c r="BK166" s="241">
        <f>ROUND(I166*H166,2)</f>
        <v>0</v>
      </c>
      <c r="BL166" s="17" t="s">
        <v>154</v>
      </c>
      <c r="BM166" s="240" t="s">
        <v>319</v>
      </c>
    </row>
    <row r="167" s="2" customFormat="1">
      <c r="A167" s="38"/>
      <c r="B167" s="39"/>
      <c r="C167" s="40"/>
      <c r="D167" s="242" t="s">
        <v>155</v>
      </c>
      <c r="E167" s="40"/>
      <c r="F167" s="243" t="s">
        <v>320</v>
      </c>
      <c r="G167" s="40"/>
      <c r="H167" s="40"/>
      <c r="I167" s="244"/>
      <c r="J167" s="40"/>
      <c r="K167" s="40"/>
      <c r="L167" s="44"/>
      <c r="M167" s="245"/>
      <c r="N167" s="246"/>
      <c r="O167" s="92"/>
      <c r="P167" s="92"/>
      <c r="Q167" s="92"/>
      <c r="R167" s="92"/>
      <c r="S167" s="92"/>
      <c r="T167" s="93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155</v>
      </c>
      <c r="AU167" s="17" t="s">
        <v>83</v>
      </c>
    </row>
    <row r="168" s="12" customFormat="1" ht="25.92" customHeight="1">
      <c r="A168" s="12"/>
      <c r="B168" s="212"/>
      <c r="C168" s="213"/>
      <c r="D168" s="214" t="s">
        <v>72</v>
      </c>
      <c r="E168" s="215" t="s">
        <v>113</v>
      </c>
      <c r="F168" s="215" t="s">
        <v>257</v>
      </c>
      <c r="G168" s="213"/>
      <c r="H168" s="213"/>
      <c r="I168" s="216"/>
      <c r="J168" s="217">
        <f>BK168</f>
        <v>0</v>
      </c>
      <c r="K168" s="213"/>
      <c r="L168" s="218"/>
      <c r="M168" s="219"/>
      <c r="N168" s="220"/>
      <c r="O168" s="220"/>
      <c r="P168" s="221">
        <f>P169+P172+P175</f>
        <v>0</v>
      </c>
      <c r="Q168" s="220"/>
      <c r="R168" s="221">
        <f>R169+R172+R175</f>
        <v>0</v>
      </c>
      <c r="S168" s="220"/>
      <c r="T168" s="222">
        <f>T169+T172+T175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3" t="s">
        <v>173</v>
      </c>
      <c r="AT168" s="224" t="s">
        <v>72</v>
      </c>
      <c r="AU168" s="224" t="s">
        <v>73</v>
      </c>
      <c r="AY168" s="223" t="s">
        <v>148</v>
      </c>
      <c r="BK168" s="225">
        <f>BK169+BK172+BK175</f>
        <v>0</v>
      </c>
    </row>
    <row r="169" s="12" customFormat="1" ht="22.8" customHeight="1">
      <c r="A169" s="12"/>
      <c r="B169" s="212"/>
      <c r="C169" s="213"/>
      <c r="D169" s="214" t="s">
        <v>72</v>
      </c>
      <c r="E169" s="226" t="s">
        <v>258</v>
      </c>
      <c r="F169" s="226" t="s">
        <v>259</v>
      </c>
      <c r="G169" s="213"/>
      <c r="H169" s="213"/>
      <c r="I169" s="216"/>
      <c r="J169" s="227">
        <f>BK169</f>
        <v>0</v>
      </c>
      <c r="K169" s="213"/>
      <c r="L169" s="218"/>
      <c r="M169" s="219"/>
      <c r="N169" s="220"/>
      <c r="O169" s="220"/>
      <c r="P169" s="221">
        <f>SUM(P170:P171)</f>
        <v>0</v>
      </c>
      <c r="Q169" s="220"/>
      <c r="R169" s="221">
        <f>SUM(R170:R171)</f>
        <v>0</v>
      </c>
      <c r="S169" s="220"/>
      <c r="T169" s="222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3" t="s">
        <v>173</v>
      </c>
      <c r="AT169" s="224" t="s">
        <v>72</v>
      </c>
      <c r="AU169" s="224" t="s">
        <v>81</v>
      </c>
      <c r="AY169" s="223" t="s">
        <v>148</v>
      </c>
      <c r="BK169" s="225">
        <f>SUM(BK170:BK171)</f>
        <v>0</v>
      </c>
    </row>
    <row r="170" s="2" customFormat="1" ht="16.5" customHeight="1">
      <c r="A170" s="38"/>
      <c r="B170" s="39"/>
      <c r="C170" s="228" t="s">
        <v>8</v>
      </c>
      <c r="D170" s="228" t="s">
        <v>150</v>
      </c>
      <c r="E170" s="229" t="s">
        <v>260</v>
      </c>
      <c r="F170" s="230" t="s">
        <v>259</v>
      </c>
      <c r="G170" s="231" t="s">
        <v>261</v>
      </c>
      <c r="H170" s="232">
        <v>1</v>
      </c>
      <c r="I170" s="233"/>
      <c r="J170" s="234">
        <f>ROUND(I170*H170,2)</f>
        <v>0</v>
      </c>
      <c r="K170" s="235"/>
      <c r="L170" s="44"/>
      <c r="M170" s="236" t="s">
        <v>1</v>
      </c>
      <c r="N170" s="237" t="s">
        <v>40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0" t="s">
        <v>321</v>
      </c>
      <c r="AT170" s="240" t="s">
        <v>150</v>
      </c>
      <c r="AU170" s="240" t="s">
        <v>83</v>
      </c>
      <c r="AY170" s="17" t="s">
        <v>148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7" t="s">
        <v>154</v>
      </c>
      <c r="BK170" s="241">
        <f>ROUND(I170*H170,2)</f>
        <v>0</v>
      </c>
      <c r="BL170" s="17" t="s">
        <v>321</v>
      </c>
      <c r="BM170" s="240" t="s">
        <v>322</v>
      </c>
    </row>
    <row r="171" s="2" customFormat="1">
      <c r="A171" s="38"/>
      <c r="B171" s="39"/>
      <c r="C171" s="40"/>
      <c r="D171" s="242" t="s">
        <v>155</v>
      </c>
      <c r="E171" s="40"/>
      <c r="F171" s="243" t="s">
        <v>259</v>
      </c>
      <c r="G171" s="40"/>
      <c r="H171" s="40"/>
      <c r="I171" s="244"/>
      <c r="J171" s="40"/>
      <c r="K171" s="40"/>
      <c r="L171" s="44"/>
      <c r="M171" s="245"/>
      <c r="N171" s="246"/>
      <c r="O171" s="92"/>
      <c r="P171" s="92"/>
      <c r="Q171" s="92"/>
      <c r="R171" s="92"/>
      <c r="S171" s="92"/>
      <c r="T171" s="93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155</v>
      </c>
      <c r="AU171" s="17" t="s">
        <v>83</v>
      </c>
    </row>
    <row r="172" s="12" customFormat="1" ht="22.8" customHeight="1">
      <c r="A172" s="12"/>
      <c r="B172" s="212"/>
      <c r="C172" s="213"/>
      <c r="D172" s="214" t="s">
        <v>72</v>
      </c>
      <c r="E172" s="226" t="s">
        <v>323</v>
      </c>
      <c r="F172" s="226" t="s">
        <v>324</v>
      </c>
      <c r="G172" s="213"/>
      <c r="H172" s="213"/>
      <c r="I172" s="216"/>
      <c r="J172" s="227">
        <f>BK172</f>
        <v>0</v>
      </c>
      <c r="K172" s="213"/>
      <c r="L172" s="218"/>
      <c r="M172" s="219"/>
      <c r="N172" s="220"/>
      <c r="O172" s="220"/>
      <c r="P172" s="221">
        <f>SUM(P173:P174)</f>
        <v>0</v>
      </c>
      <c r="Q172" s="220"/>
      <c r="R172" s="221">
        <f>SUM(R173:R174)</f>
        <v>0</v>
      </c>
      <c r="S172" s="220"/>
      <c r="T172" s="222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3" t="s">
        <v>173</v>
      </c>
      <c r="AT172" s="224" t="s">
        <v>72</v>
      </c>
      <c r="AU172" s="224" t="s">
        <v>81</v>
      </c>
      <c r="AY172" s="223" t="s">
        <v>148</v>
      </c>
      <c r="BK172" s="225">
        <f>SUM(BK173:BK174)</f>
        <v>0</v>
      </c>
    </row>
    <row r="173" s="2" customFormat="1" ht="16.5" customHeight="1">
      <c r="A173" s="38"/>
      <c r="B173" s="39"/>
      <c r="C173" s="228" t="s">
        <v>189</v>
      </c>
      <c r="D173" s="228" t="s">
        <v>150</v>
      </c>
      <c r="E173" s="229" t="s">
        <v>325</v>
      </c>
      <c r="F173" s="230" t="s">
        <v>326</v>
      </c>
      <c r="G173" s="231" t="s">
        <v>261</v>
      </c>
      <c r="H173" s="232">
        <v>1</v>
      </c>
      <c r="I173" s="233"/>
      <c r="J173" s="234">
        <f>ROUND(I173*H173,2)</f>
        <v>0</v>
      </c>
      <c r="K173" s="235"/>
      <c r="L173" s="44"/>
      <c r="M173" s="236" t="s">
        <v>1</v>
      </c>
      <c r="N173" s="237" t="s">
        <v>40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0" t="s">
        <v>321</v>
      </c>
      <c r="AT173" s="240" t="s">
        <v>150</v>
      </c>
      <c r="AU173" s="240" t="s">
        <v>83</v>
      </c>
      <c r="AY173" s="17" t="s">
        <v>148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7" t="s">
        <v>154</v>
      </c>
      <c r="BK173" s="241">
        <f>ROUND(I173*H173,2)</f>
        <v>0</v>
      </c>
      <c r="BL173" s="17" t="s">
        <v>321</v>
      </c>
      <c r="BM173" s="240" t="s">
        <v>327</v>
      </c>
    </row>
    <row r="174" s="2" customFormat="1">
      <c r="A174" s="38"/>
      <c r="B174" s="39"/>
      <c r="C174" s="40"/>
      <c r="D174" s="242" t="s">
        <v>155</v>
      </c>
      <c r="E174" s="40"/>
      <c r="F174" s="243" t="s">
        <v>326</v>
      </c>
      <c r="G174" s="40"/>
      <c r="H174" s="40"/>
      <c r="I174" s="244"/>
      <c r="J174" s="40"/>
      <c r="K174" s="40"/>
      <c r="L174" s="44"/>
      <c r="M174" s="245"/>
      <c r="N174" s="246"/>
      <c r="O174" s="92"/>
      <c r="P174" s="92"/>
      <c r="Q174" s="92"/>
      <c r="R174" s="92"/>
      <c r="S174" s="92"/>
      <c r="T174" s="93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155</v>
      </c>
      <c r="AU174" s="17" t="s">
        <v>83</v>
      </c>
    </row>
    <row r="175" s="12" customFormat="1" ht="22.8" customHeight="1">
      <c r="A175" s="12"/>
      <c r="B175" s="212"/>
      <c r="C175" s="213"/>
      <c r="D175" s="214" t="s">
        <v>72</v>
      </c>
      <c r="E175" s="226" t="s">
        <v>263</v>
      </c>
      <c r="F175" s="226" t="s">
        <v>264</v>
      </c>
      <c r="G175" s="213"/>
      <c r="H175" s="213"/>
      <c r="I175" s="216"/>
      <c r="J175" s="227">
        <f>BK175</f>
        <v>0</v>
      </c>
      <c r="K175" s="213"/>
      <c r="L175" s="218"/>
      <c r="M175" s="219"/>
      <c r="N175" s="220"/>
      <c r="O175" s="220"/>
      <c r="P175" s="221">
        <f>SUM(P176:P177)</f>
        <v>0</v>
      </c>
      <c r="Q175" s="220"/>
      <c r="R175" s="221">
        <f>SUM(R176:R177)</f>
        <v>0</v>
      </c>
      <c r="S175" s="220"/>
      <c r="T175" s="222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3" t="s">
        <v>173</v>
      </c>
      <c r="AT175" s="224" t="s">
        <v>72</v>
      </c>
      <c r="AU175" s="224" t="s">
        <v>81</v>
      </c>
      <c r="AY175" s="223" t="s">
        <v>148</v>
      </c>
      <c r="BK175" s="225">
        <f>SUM(BK176:BK177)</f>
        <v>0</v>
      </c>
    </row>
    <row r="176" s="2" customFormat="1" ht="16.5" customHeight="1">
      <c r="A176" s="38"/>
      <c r="B176" s="39"/>
      <c r="C176" s="228" t="s">
        <v>218</v>
      </c>
      <c r="D176" s="228" t="s">
        <v>150</v>
      </c>
      <c r="E176" s="229" t="s">
        <v>266</v>
      </c>
      <c r="F176" s="230" t="s">
        <v>264</v>
      </c>
      <c r="G176" s="231" t="s">
        <v>261</v>
      </c>
      <c r="H176" s="232">
        <v>1</v>
      </c>
      <c r="I176" s="233"/>
      <c r="J176" s="234">
        <f>ROUND(I176*H176,2)</f>
        <v>0</v>
      </c>
      <c r="K176" s="235"/>
      <c r="L176" s="44"/>
      <c r="M176" s="236" t="s">
        <v>1</v>
      </c>
      <c r="N176" s="237" t="s">
        <v>40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0" t="s">
        <v>321</v>
      </c>
      <c r="AT176" s="240" t="s">
        <v>150</v>
      </c>
      <c r="AU176" s="240" t="s">
        <v>83</v>
      </c>
      <c r="AY176" s="17" t="s">
        <v>148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7" t="s">
        <v>154</v>
      </c>
      <c r="BK176" s="241">
        <f>ROUND(I176*H176,2)</f>
        <v>0</v>
      </c>
      <c r="BL176" s="17" t="s">
        <v>321</v>
      </c>
      <c r="BM176" s="240" t="s">
        <v>328</v>
      </c>
    </row>
    <row r="177" s="2" customFormat="1">
      <c r="A177" s="38"/>
      <c r="B177" s="39"/>
      <c r="C177" s="40"/>
      <c r="D177" s="242" t="s">
        <v>155</v>
      </c>
      <c r="E177" s="40"/>
      <c r="F177" s="243" t="s">
        <v>264</v>
      </c>
      <c r="G177" s="40"/>
      <c r="H177" s="40"/>
      <c r="I177" s="244"/>
      <c r="J177" s="40"/>
      <c r="K177" s="40"/>
      <c r="L177" s="44"/>
      <c r="M177" s="291"/>
      <c r="N177" s="292"/>
      <c r="O177" s="293"/>
      <c r="P177" s="293"/>
      <c r="Q177" s="293"/>
      <c r="R177" s="293"/>
      <c r="S177" s="293"/>
      <c r="T177" s="294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155</v>
      </c>
      <c r="AU177" s="17" t="s">
        <v>83</v>
      </c>
    </row>
    <row r="178" s="2" customFormat="1" ht="6.96" customHeight="1">
      <c r="A178" s="38"/>
      <c r="B178" s="67"/>
      <c r="C178" s="68"/>
      <c r="D178" s="68"/>
      <c r="E178" s="68"/>
      <c r="F178" s="68"/>
      <c r="G178" s="68"/>
      <c r="H178" s="68"/>
      <c r="I178" s="68"/>
      <c r="J178" s="68"/>
      <c r="K178" s="68"/>
      <c r="L178" s="44"/>
      <c r="M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</row>
  </sheetData>
  <sheetProtection sheet="1" autoFilter="0" formatColumns="0" formatRows="0" objects="1" scenarios="1" spinCount="100000" saltValue="YUrhwoSb94efvNmrgpNo79HcO0XhB7SBlAPZiVtiaewBuheT7kB2uZyIDOSWq27QsTGyw02G5KL/8DSd9a1QnQ==" hashValue="ptKyksFpVOw4XdC0fjPM7Nc9glcXW1QYnv8WMmYdj8xBWoCBf1OWagQ6Sgx10tRfuBHqQ9YgyWhi8PiKil9luQ==" algorithmName="SHA-512" password="CC35"/>
  <autoFilter ref="C124:K17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83</v>
      </c>
    </row>
    <row r="4" s="1" customFormat="1" ht="24.96" customHeight="1">
      <c r="B4" s="20"/>
      <c r="D4" s="149" t="s">
        <v>115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Drobné stavební práce na objektech OŘ Plzeň</v>
      </c>
      <c r="F7" s="151"/>
      <c r="G7" s="151"/>
      <c r="H7" s="151"/>
      <c r="L7" s="20"/>
    </row>
    <row r="8" s="1" customFormat="1" ht="12" customHeight="1">
      <c r="B8" s="20"/>
      <c r="D8" s="151" t="s">
        <v>116</v>
      </c>
      <c r="L8" s="20"/>
    </row>
    <row r="9" s="2" customFormat="1" ht="16.5" customHeight="1">
      <c r="A9" s="38"/>
      <c r="B9" s="44"/>
      <c r="C9" s="38"/>
      <c r="D9" s="38"/>
      <c r="E9" s="152" t="s">
        <v>329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330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331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24. 7. 2023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ROUND(J125,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ROUND((SUM(BE125:BE180)),  2)</f>
        <v>0</v>
      </c>
      <c r="G35" s="38"/>
      <c r="H35" s="38"/>
      <c r="I35" s="165">
        <v>0.20999999999999999</v>
      </c>
      <c r="J35" s="164">
        <f>ROUND(((SUM(BE125:BE180))*I35),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39</v>
      </c>
      <c r="F36" s="164">
        <f>ROUND((SUM(BF125:BF180)),  2)</f>
        <v>0</v>
      </c>
      <c r="G36" s="38"/>
      <c r="H36" s="38"/>
      <c r="I36" s="165">
        <v>0.14999999999999999</v>
      </c>
      <c r="J36" s="164">
        <f>ROUND(((SUM(BF125:BF180))*I36),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37</v>
      </c>
      <c r="E37" s="151" t="s">
        <v>40</v>
      </c>
      <c r="F37" s="164">
        <f>ROUND((SUM(BG125:BG180)),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41</v>
      </c>
      <c r="F38" s="164">
        <f>ROUND((SUM(BH125:BH180)),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ROUND((SUM(BI125:BI180)),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Drobné stavební práce na objektech OŘ Plzeň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329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330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>PS 01 - Oprava oplocení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24. 7. 2023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119</v>
      </c>
      <c r="D96" s="186"/>
      <c r="E96" s="186"/>
      <c r="F96" s="186"/>
      <c r="G96" s="186"/>
      <c r="H96" s="186"/>
      <c r="I96" s="186"/>
      <c r="J96" s="187" t="s">
        <v>120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121</v>
      </c>
      <c r="D98" s="40"/>
      <c r="E98" s="40"/>
      <c r="F98" s="40"/>
      <c r="G98" s="40"/>
      <c r="H98" s="40"/>
      <c r="I98" s="40"/>
      <c r="J98" s="111">
        <f>J125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189"/>
      <c r="C99" s="190"/>
      <c r="D99" s="191" t="s">
        <v>123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125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126</v>
      </c>
      <c r="E101" s="197"/>
      <c r="F101" s="197"/>
      <c r="G101" s="197"/>
      <c r="H101" s="197"/>
      <c r="I101" s="197"/>
      <c r="J101" s="198">
        <f>J162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127</v>
      </c>
      <c r="E102" s="197"/>
      <c r="F102" s="197"/>
      <c r="G102" s="197"/>
      <c r="H102" s="197"/>
      <c r="I102" s="197"/>
      <c r="J102" s="198">
        <f>J167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128</v>
      </c>
      <c r="E103" s="197"/>
      <c r="F103" s="197"/>
      <c r="G103" s="197"/>
      <c r="H103" s="197"/>
      <c r="I103" s="197"/>
      <c r="J103" s="198">
        <f>J178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4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133</v>
      </c>
      <c r="D110" s="40"/>
      <c r="E110" s="40"/>
      <c r="F110" s="40"/>
      <c r="G110" s="40"/>
      <c r="H110" s="40"/>
      <c r="I110" s="40"/>
      <c r="J110" s="40"/>
      <c r="K110" s="40"/>
      <c r="L110" s="64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4" t="str">
        <f>E7</f>
        <v>Drobné stavební práce na objektech OŘ Plzeň</v>
      </c>
      <c r="F113" s="32"/>
      <c r="G113" s="32"/>
      <c r="H113" s="32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116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4" t="s">
        <v>329</v>
      </c>
      <c r="F115" s="40"/>
      <c r="G115" s="40"/>
      <c r="H115" s="40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330</v>
      </c>
      <c r="D116" s="40"/>
      <c r="E116" s="40"/>
      <c r="F116" s="40"/>
      <c r="G116" s="40"/>
      <c r="H116" s="40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7" t="str">
        <f>E11</f>
        <v>PS 01 - Oprava oplocení</v>
      </c>
      <c r="F117" s="40"/>
      <c r="G117" s="40"/>
      <c r="H117" s="40"/>
      <c r="I117" s="40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 </v>
      </c>
      <c r="G119" s="40"/>
      <c r="H119" s="40"/>
      <c r="I119" s="32" t="s">
        <v>22</v>
      </c>
      <c r="J119" s="80" t="str">
        <f>IF(J14="","",J14)</f>
        <v>24. 7. 2023</v>
      </c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E17</f>
        <v xml:space="preserve"> </v>
      </c>
      <c r="G121" s="40"/>
      <c r="H121" s="40"/>
      <c r="I121" s="32" t="s">
        <v>29</v>
      </c>
      <c r="J121" s="36" t="str">
        <f>E23</f>
        <v xml:space="preserve"> </v>
      </c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IF(E20="","",E20)</f>
        <v>Vyplň údaj</v>
      </c>
      <c r="G122" s="40"/>
      <c r="H122" s="40"/>
      <c r="I122" s="32" t="s">
        <v>31</v>
      </c>
      <c r="J122" s="36" t="str">
        <f>E26</f>
        <v xml:space="preserve"> </v>
      </c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0"/>
      <c r="B124" s="201"/>
      <c r="C124" s="202" t="s">
        <v>134</v>
      </c>
      <c r="D124" s="203" t="s">
        <v>58</v>
      </c>
      <c r="E124" s="203" t="s">
        <v>54</v>
      </c>
      <c r="F124" s="203" t="s">
        <v>55</v>
      </c>
      <c r="G124" s="203" t="s">
        <v>135</v>
      </c>
      <c r="H124" s="203" t="s">
        <v>136</v>
      </c>
      <c r="I124" s="203" t="s">
        <v>137</v>
      </c>
      <c r="J124" s="204" t="s">
        <v>120</v>
      </c>
      <c r="K124" s="205" t="s">
        <v>138</v>
      </c>
      <c r="L124" s="206"/>
      <c r="M124" s="101" t="s">
        <v>1</v>
      </c>
      <c r="N124" s="102" t="s">
        <v>37</v>
      </c>
      <c r="O124" s="102" t="s">
        <v>139</v>
      </c>
      <c r="P124" s="102" t="s">
        <v>140</v>
      </c>
      <c r="Q124" s="102" t="s">
        <v>141</v>
      </c>
      <c r="R124" s="102" t="s">
        <v>142</v>
      </c>
      <c r="S124" s="102" t="s">
        <v>143</v>
      </c>
      <c r="T124" s="103" t="s">
        <v>144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8"/>
      <c r="B125" s="39"/>
      <c r="C125" s="108" t="s">
        <v>145</v>
      </c>
      <c r="D125" s="40"/>
      <c r="E125" s="40"/>
      <c r="F125" s="40"/>
      <c r="G125" s="40"/>
      <c r="H125" s="40"/>
      <c r="I125" s="40"/>
      <c r="J125" s="207">
        <f>BK125</f>
        <v>0</v>
      </c>
      <c r="K125" s="40"/>
      <c r="L125" s="44"/>
      <c r="M125" s="104"/>
      <c r="N125" s="208"/>
      <c r="O125" s="105"/>
      <c r="P125" s="209">
        <f>P126</f>
        <v>0</v>
      </c>
      <c r="Q125" s="105"/>
      <c r="R125" s="209">
        <f>R126</f>
        <v>7.3425749999999992</v>
      </c>
      <c r="S125" s="105"/>
      <c r="T125" s="210">
        <f>T126</f>
        <v>4.4306700000000001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122</v>
      </c>
      <c r="BK125" s="211">
        <f>BK126</f>
        <v>0</v>
      </c>
    </row>
    <row r="126" s="12" customFormat="1" ht="25.92" customHeight="1">
      <c r="A126" s="12"/>
      <c r="B126" s="212"/>
      <c r="C126" s="213"/>
      <c r="D126" s="214" t="s">
        <v>72</v>
      </c>
      <c r="E126" s="215" t="s">
        <v>146</v>
      </c>
      <c r="F126" s="215" t="s">
        <v>147</v>
      </c>
      <c r="G126" s="213"/>
      <c r="H126" s="213"/>
      <c r="I126" s="216"/>
      <c r="J126" s="217">
        <f>BK126</f>
        <v>0</v>
      </c>
      <c r="K126" s="213"/>
      <c r="L126" s="218"/>
      <c r="M126" s="219"/>
      <c r="N126" s="220"/>
      <c r="O126" s="220"/>
      <c r="P126" s="221">
        <f>P127+P162+P167+P178</f>
        <v>0</v>
      </c>
      <c r="Q126" s="220"/>
      <c r="R126" s="221">
        <f>R127+R162+R167+R178</f>
        <v>7.3425749999999992</v>
      </c>
      <c r="S126" s="220"/>
      <c r="T126" s="222">
        <f>T127+T162+T167+T178</f>
        <v>4.4306700000000001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81</v>
      </c>
      <c r="AT126" s="224" t="s">
        <v>72</v>
      </c>
      <c r="AU126" s="224" t="s">
        <v>73</v>
      </c>
      <c r="AY126" s="223" t="s">
        <v>148</v>
      </c>
      <c r="BK126" s="225">
        <f>BK127+BK162+BK167+BK178</f>
        <v>0</v>
      </c>
    </row>
    <row r="127" s="12" customFormat="1" ht="22.8" customHeight="1">
      <c r="A127" s="12"/>
      <c r="B127" s="212"/>
      <c r="C127" s="213"/>
      <c r="D127" s="214" t="s">
        <v>72</v>
      </c>
      <c r="E127" s="226" t="s">
        <v>163</v>
      </c>
      <c r="F127" s="226" t="s">
        <v>181</v>
      </c>
      <c r="G127" s="213"/>
      <c r="H127" s="213"/>
      <c r="I127" s="216"/>
      <c r="J127" s="227">
        <f>BK127</f>
        <v>0</v>
      </c>
      <c r="K127" s="213"/>
      <c r="L127" s="218"/>
      <c r="M127" s="219"/>
      <c r="N127" s="220"/>
      <c r="O127" s="220"/>
      <c r="P127" s="221">
        <f>SUM(P128:P161)</f>
        <v>0</v>
      </c>
      <c r="Q127" s="220"/>
      <c r="R127" s="221">
        <f>SUM(R128:R161)</f>
        <v>7.3425749999999992</v>
      </c>
      <c r="S127" s="220"/>
      <c r="T127" s="222">
        <f>SUM(T128:T161)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81</v>
      </c>
      <c r="AT127" s="224" t="s">
        <v>72</v>
      </c>
      <c r="AU127" s="224" t="s">
        <v>81</v>
      </c>
      <c r="AY127" s="223" t="s">
        <v>148</v>
      </c>
      <c r="BK127" s="225">
        <f>SUM(BK128:BK161)</f>
        <v>0</v>
      </c>
    </row>
    <row r="128" s="2" customFormat="1" ht="24.15" customHeight="1">
      <c r="A128" s="38"/>
      <c r="B128" s="39"/>
      <c r="C128" s="228" t="s">
        <v>81</v>
      </c>
      <c r="D128" s="228" t="s">
        <v>150</v>
      </c>
      <c r="E128" s="229" t="s">
        <v>332</v>
      </c>
      <c r="F128" s="230" t="s">
        <v>333</v>
      </c>
      <c r="G128" s="231" t="s">
        <v>185</v>
      </c>
      <c r="H128" s="232">
        <v>25</v>
      </c>
      <c r="I128" s="233"/>
      <c r="J128" s="234">
        <f>ROUND(I128*H128,2)</f>
        <v>0</v>
      </c>
      <c r="K128" s="235"/>
      <c r="L128" s="44"/>
      <c r="M128" s="236" t="s">
        <v>1</v>
      </c>
      <c r="N128" s="237" t="s">
        <v>40</v>
      </c>
      <c r="O128" s="92"/>
      <c r="P128" s="238">
        <f>O128*H128</f>
        <v>0</v>
      </c>
      <c r="Q128" s="238">
        <v>0.17488999999999999</v>
      </c>
      <c r="R128" s="238">
        <f>Q128*H128</f>
        <v>4.3722499999999993</v>
      </c>
      <c r="S128" s="238">
        <v>0</v>
      </c>
      <c r="T128" s="23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0" t="s">
        <v>154</v>
      </c>
      <c r="AT128" s="240" t="s">
        <v>150</v>
      </c>
      <c r="AU128" s="240" t="s">
        <v>83</v>
      </c>
      <c r="AY128" s="17" t="s">
        <v>148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7" t="s">
        <v>154</v>
      </c>
      <c r="BK128" s="241">
        <f>ROUND(I128*H128,2)</f>
        <v>0</v>
      </c>
      <c r="BL128" s="17" t="s">
        <v>154</v>
      </c>
      <c r="BM128" s="240" t="s">
        <v>83</v>
      </c>
    </row>
    <row r="129" s="2" customFormat="1">
      <c r="A129" s="38"/>
      <c r="B129" s="39"/>
      <c r="C129" s="40"/>
      <c r="D129" s="242" t="s">
        <v>155</v>
      </c>
      <c r="E129" s="40"/>
      <c r="F129" s="243" t="s">
        <v>333</v>
      </c>
      <c r="G129" s="40"/>
      <c r="H129" s="40"/>
      <c r="I129" s="244"/>
      <c r="J129" s="40"/>
      <c r="K129" s="40"/>
      <c r="L129" s="44"/>
      <c r="M129" s="245"/>
      <c r="N129" s="246"/>
      <c r="O129" s="92"/>
      <c r="P129" s="92"/>
      <c r="Q129" s="92"/>
      <c r="R129" s="92"/>
      <c r="S129" s="92"/>
      <c r="T129" s="93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155</v>
      </c>
      <c r="AU129" s="17" t="s">
        <v>83</v>
      </c>
    </row>
    <row r="130" s="2" customFormat="1" ht="37.8" customHeight="1">
      <c r="A130" s="38"/>
      <c r="B130" s="39"/>
      <c r="C130" s="279" t="s">
        <v>83</v>
      </c>
      <c r="D130" s="279" t="s">
        <v>168</v>
      </c>
      <c r="E130" s="280" t="s">
        <v>334</v>
      </c>
      <c r="F130" s="281" t="s">
        <v>335</v>
      </c>
      <c r="G130" s="282" t="s">
        <v>185</v>
      </c>
      <c r="H130" s="283">
        <v>4</v>
      </c>
      <c r="I130" s="284"/>
      <c r="J130" s="285">
        <f>ROUND(I130*H130,2)</f>
        <v>0</v>
      </c>
      <c r="K130" s="286"/>
      <c r="L130" s="287"/>
      <c r="M130" s="288" t="s">
        <v>1</v>
      </c>
      <c r="N130" s="289" t="s">
        <v>40</v>
      </c>
      <c r="O130" s="92"/>
      <c r="P130" s="238">
        <f>O130*H130</f>
        <v>0</v>
      </c>
      <c r="Q130" s="238">
        <v>0.0057000000000000002</v>
      </c>
      <c r="R130" s="238">
        <f>Q130*H130</f>
        <v>0.022800000000000001</v>
      </c>
      <c r="S130" s="238">
        <v>0</v>
      </c>
      <c r="T130" s="23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0" t="s">
        <v>172</v>
      </c>
      <c r="AT130" s="240" t="s">
        <v>168</v>
      </c>
      <c r="AU130" s="240" t="s">
        <v>83</v>
      </c>
      <c r="AY130" s="17" t="s">
        <v>148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7" t="s">
        <v>154</v>
      </c>
      <c r="BK130" s="241">
        <f>ROUND(I130*H130,2)</f>
        <v>0</v>
      </c>
      <c r="BL130" s="17" t="s">
        <v>154</v>
      </c>
      <c r="BM130" s="240" t="s">
        <v>154</v>
      </c>
    </row>
    <row r="131" s="2" customFormat="1">
      <c r="A131" s="38"/>
      <c r="B131" s="39"/>
      <c r="C131" s="40"/>
      <c r="D131" s="242" t="s">
        <v>155</v>
      </c>
      <c r="E131" s="40"/>
      <c r="F131" s="243" t="s">
        <v>335</v>
      </c>
      <c r="G131" s="40"/>
      <c r="H131" s="40"/>
      <c r="I131" s="244"/>
      <c r="J131" s="40"/>
      <c r="K131" s="40"/>
      <c r="L131" s="44"/>
      <c r="M131" s="245"/>
      <c r="N131" s="246"/>
      <c r="O131" s="92"/>
      <c r="P131" s="92"/>
      <c r="Q131" s="92"/>
      <c r="R131" s="92"/>
      <c r="S131" s="92"/>
      <c r="T131" s="93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155</v>
      </c>
      <c r="AU131" s="17" t="s">
        <v>83</v>
      </c>
    </row>
    <row r="132" s="2" customFormat="1" ht="37.8" customHeight="1">
      <c r="A132" s="38"/>
      <c r="B132" s="39"/>
      <c r="C132" s="279" t="s">
        <v>163</v>
      </c>
      <c r="D132" s="279" t="s">
        <v>168</v>
      </c>
      <c r="E132" s="280" t="s">
        <v>336</v>
      </c>
      <c r="F132" s="281" t="s">
        <v>337</v>
      </c>
      <c r="G132" s="282" t="s">
        <v>185</v>
      </c>
      <c r="H132" s="283">
        <v>21</v>
      </c>
      <c r="I132" s="284"/>
      <c r="J132" s="285">
        <f>ROUND(I132*H132,2)</f>
        <v>0</v>
      </c>
      <c r="K132" s="286"/>
      <c r="L132" s="287"/>
      <c r="M132" s="288" t="s">
        <v>1</v>
      </c>
      <c r="N132" s="289" t="s">
        <v>40</v>
      </c>
      <c r="O132" s="92"/>
      <c r="P132" s="238">
        <f>O132*H132</f>
        <v>0</v>
      </c>
      <c r="Q132" s="238">
        <v>0.0061999999999999998</v>
      </c>
      <c r="R132" s="238">
        <f>Q132*H132</f>
        <v>0.13019999999999998</v>
      </c>
      <c r="S132" s="238">
        <v>0</v>
      </c>
      <c r="T132" s="23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0" t="s">
        <v>172</v>
      </c>
      <c r="AT132" s="240" t="s">
        <v>168</v>
      </c>
      <c r="AU132" s="240" t="s">
        <v>83</v>
      </c>
      <c r="AY132" s="17" t="s">
        <v>148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7" t="s">
        <v>154</v>
      </c>
      <c r="BK132" s="241">
        <f>ROUND(I132*H132,2)</f>
        <v>0</v>
      </c>
      <c r="BL132" s="17" t="s">
        <v>154</v>
      </c>
      <c r="BM132" s="240" t="s">
        <v>166</v>
      </c>
    </row>
    <row r="133" s="2" customFormat="1">
      <c r="A133" s="38"/>
      <c r="B133" s="39"/>
      <c r="C133" s="40"/>
      <c r="D133" s="242" t="s">
        <v>155</v>
      </c>
      <c r="E133" s="40"/>
      <c r="F133" s="243" t="s">
        <v>337</v>
      </c>
      <c r="G133" s="40"/>
      <c r="H133" s="40"/>
      <c r="I133" s="244"/>
      <c r="J133" s="40"/>
      <c r="K133" s="40"/>
      <c r="L133" s="44"/>
      <c r="M133" s="245"/>
      <c r="N133" s="246"/>
      <c r="O133" s="92"/>
      <c r="P133" s="92"/>
      <c r="Q133" s="92"/>
      <c r="R133" s="92"/>
      <c r="S133" s="92"/>
      <c r="T133" s="93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155</v>
      </c>
      <c r="AU133" s="17" t="s">
        <v>83</v>
      </c>
    </row>
    <row r="134" s="2" customFormat="1" ht="24.15" customHeight="1">
      <c r="A134" s="38"/>
      <c r="B134" s="39"/>
      <c r="C134" s="228" t="s">
        <v>154</v>
      </c>
      <c r="D134" s="228" t="s">
        <v>150</v>
      </c>
      <c r="E134" s="229" t="s">
        <v>338</v>
      </c>
      <c r="F134" s="230" t="s">
        <v>339</v>
      </c>
      <c r="G134" s="231" t="s">
        <v>185</v>
      </c>
      <c r="H134" s="232">
        <v>1</v>
      </c>
      <c r="I134" s="233"/>
      <c r="J134" s="234">
        <f>ROUND(I134*H134,2)</f>
        <v>0</v>
      </c>
      <c r="K134" s="235"/>
      <c r="L134" s="44"/>
      <c r="M134" s="236" t="s">
        <v>1</v>
      </c>
      <c r="N134" s="237" t="s">
        <v>40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0" t="s">
        <v>154</v>
      </c>
      <c r="AT134" s="240" t="s">
        <v>150</v>
      </c>
      <c r="AU134" s="240" t="s">
        <v>83</v>
      </c>
      <c r="AY134" s="17" t="s">
        <v>148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7" t="s">
        <v>154</v>
      </c>
      <c r="BK134" s="241">
        <f>ROUND(I134*H134,2)</f>
        <v>0</v>
      </c>
      <c r="BL134" s="17" t="s">
        <v>154</v>
      </c>
      <c r="BM134" s="240" t="s">
        <v>172</v>
      </c>
    </row>
    <row r="135" s="2" customFormat="1">
      <c r="A135" s="38"/>
      <c r="B135" s="39"/>
      <c r="C135" s="40"/>
      <c r="D135" s="242" t="s">
        <v>155</v>
      </c>
      <c r="E135" s="40"/>
      <c r="F135" s="243" t="s">
        <v>339</v>
      </c>
      <c r="G135" s="40"/>
      <c r="H135" s="40"/>
      <c r="I135" s="244"/>
      <c r="J135" s="40"/>
      <c r="K135" s="40"/>
      <c r="L135" s="44"/>
      <c r="M135" s="245"/>
      <c r="N135" s="246"/>
      <c r="O135" s="92"/>
      <c r="P135" s="92"/>
      <c r="Q135" s="92"/>
      <c r="R135" s="92"/>
      <c r="S135" s="92"/>
      <c r="T135" s="93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155</v>
      </c>
      <c r="AU135" s="17" t="s">
        <v>83</v>
      </c>
    </row>
    <row r="136" s="2" customFormat="1" ht="24.15" customHeight="1">
      <c r="A136" s="38"/>
      <c r="B136" s="39"/>
      <c r="C136" s="279" t="s">
        <v>173</v>
      </c>
      <c r="D136" s="279" t="s">
        <v>168</v>
      </c>
      <c r="E136" s="280" t="s">
        <v>340</v>
      </c>
      <c r="F136" s="281" t="s">
        <v>341</v>
      </c>
      <c r="G136" s="282" t="s">
        <v>185</v>
      </c>
      <c r="H136" s="283">
        <v>1</v>
      </c>
      <c r="I136" s="284"/>
      <c r="J136" s="285">
        <f>ROUND(I136*H136,2)</f>
        <v>0</v>
      </c>
      <c r="K136" s="286"/>
      <c r="L136" s="287"/>
      <c r="M136" s="288" t="s">
        <v>1</v>
      </c>
      <c r="N136" s="289" t="s">
        <v>40</v>
      </c>
      <c r="O136" s="92"/>
      <c r="P136" s="238">
        <f>O136*H136</f>
        <v>0</v>
      </c>
      <c r="Q136" s="238">
        <v>0.045659999999999999</v>
      </c>
      <c r="R136" s="238">
        <f>Q136*H136</f>
        <v>0.045659999999999999</v>
      </c>
      <c r="S136" s="238">
        <v>0</v>
      </c>
      <c r="T136" s="23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0" t="s">
        <v>172</v>
      </c>
      <c r="AT136" s="240" t="s">
        <v>168</v>
      </c>
      <c r="AU136" s="240" t="s">
        <v>83</v>
      </c>
      <c r="AY136" s="17" t="s">
        <v>148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7" t="s">
        <v>154</v>
      </c>
      <c r="BK136" s="241">
        <f>ROUND(I136*H136,2)</f>
        <v>0</v>
      </c>
      <c r="BL136" s="17" t="s">
        <v>154</v>
      </c>
      <c r="BM136" s="240" t="s">
        <v>176</v>
      </c>
    </row>
    <row r="137" s="2" customFormat="1">
      <c r="A137" s="38"/>
      <c r="B137" s="39"/>
      <c r="C137" s="40"/>
      <c r="D137" s="242" t="s">
        <v>155</v>
      </c>
      <c r="E137" s="40"/>
      <c r="F137" s="243" t="s">
        <v>341</v>
      </c>
      <c r="G137" s="40"/>
      <c r="H137" s="40"/>
      <c r="I137" s="244"/>
      <c r="J137" s="40"/>
      <c r="K137" s="40"/>
      <c r="L137" s="44"/>
      <c r="M137" s="245"/>
      <c r="N137" s="246"/>
      <c r="O137" s="92"/>
      <c r="P137" s="92"/>
      <c r="Q137" s="92"/>
      <c r="R137" s="92"/>
      <c r="S137" s="92"/>
      <c r="T137" s="93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155</v>
      </c>
      <c r="AU137" s="17" t="s">
        <v>83</v>
      </c>
    </row>
    <row r="138" s="2" customFormat="1" ht="24.15" customHeight="1">
      <c r="A138" s="38"/>
      <c r="B138" s="39"/>
      <c r="C138" s="228" t="s">
        <v>166</v>
      </c>
      <c r="D138" s="228" t="s">
        <v>150</v>
      </c>
      <c r="E138" s="229" t="s">
        <v>342</v>
      </c>
      <c r="F138" s="230" t="s">
        <v>343</v>
      </c>
      <c r="G138" s="231" t="s">
        <v>185</v>
      </c>
      <c r="H138" s="232">
        <v>1</v>
      </c>
      <c r="I138" s="233"/>
      <c r="J138" s="234">
        <f>ROUND(I138*H138,2)</f>
        <v>0</v>
      </c>
      <c r="K138" s="235"/>
      <c r="L138" s="44"/>
      <c r="M138" s="236" t="s">
        <v>1</v>
      </c>
      <c r="N138" s="237" t="s">
        <v>40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0" t="s">
        <v>154</v>
      </c>
      <c r="AT138" s="240" t="s">
        <v>150</v>
      </c>
      <c r="AU138" s="240" t="s">
        <v>83</v>
      </c>
      <c r="AY138" s="17" t="s">
        <v>148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7" t="s">
        <v>154</v>
      </c>
      <c r="BK138" s="241">
        <f>ROUND(I138*H138,2)</f>
        <v>0</v>
      </c>
      <c r="BL138" s="17" t="s">
        <v>154</v>
      </c>
      <c r="BM138" s="240" t="s">
        <v>180</v>
      </c>
    </row>
    <row r="139" s="2" customFormat="1">
      <c r="A139" s="38"/>
      <c r="B139" s="39"/>
      <c r="C139" s="40"/>
      <c r="D139" s="242" t="s">
        <v>155</v>
      </c>
      <c r="E139" s="40"/>
      <c r="F139" s="243" t="s">
        <v>343</v>
      </c>
      <c r="G139" s="40"/>
      <c r="H139" s="40"/>
      <c r="I139" s="244"/>
      <c r="J139" s="40"/>
      <c r="K139" s="40"/>
      <c r="L139" s="44"/>
      <c r="M139" s="245"/>
      <c r="N139" s="246"/>
      <c r="O139" s="92"/>
      <c r="P139" s="92"/>
      <c r="Q139" s="92"/>
      <c r="R139" s="92"/>
      <c r="S139" s="92"/>
      <c r="T139" s="93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155</v>
      </c>
      <c r="AU139" s="17" t="s">
        <v>83</v>
      </c>
    </row>
    <row r="140" s="2" customFormat="1" ht="16.5" customHeight="1">
      <c r="A140" s="38"/>
      <c r="B140" s="39"/>
      <c r="C140" s="279" t="s">
        <v>182</v>
      </c>
      <c r="D140" s="279" t="s">
        <v>168</v>
      </c>
      <c r="E140" s="280" t="s">
        <v>344</v>
      </c>
      <c r="F140" s="281" t="s">
        <v>345</v>
      </c>
      <c r="G140" s="282" t="s">
        <v>185</v>
      </c>
      <c r="H140" s="283">
        <v>1</v>
      </c>
      <c r="I140" s="284"/>
      <c r="J140" s="285">
        <f>ROUND(I140*H140,2)</f>
        <v>0</v>
      </c>
      <c r="K140" s="286"/>
      <c r="L140" s="287"/>
      <c r="M140" s="288" t="s">
        <v>1</v>
      </c>
      <c r="N140" s="289" t="s">
        <v>40</v>
      </c>
      <c r="O140" s="92"/>
      <c r="P140" s="238">
        <f>O140*H140</f>
        <v>0</v>
      </c>
      <c r="Q140" s="238">
        <v>0.099220000000000003</v>
      </c>
      <c r="R140" s="238">
        <f>Q140*H140</f>
        <v>0.099220000000000003</v>
      </c>
      <c r="S140" s="238">
        <v>0</v>
      </c>
      <c r="T140" s="23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0" t="s">
        <v>172</v>
      </c>
      <c r="AT140" s="240" t="s">
        <v>168</v>
      </c>
      <c r="AU140" s="240" t="s">
        <v>83</v>
      </c>
      <c r="AY140" s="17" t="s">
        <v>148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7" t="s">
        <v>154</v>
      </c>
      <c r="BK140" s="241">
        <f>ROUND(I140*H140,2)</f>
        <v>0</v>
      </c>
      <c r="BL140" s="17" t="s">
        <v>154</v>
      </c>
      <c r="BM140" s="240" t="s">
        <v>186</v>
      </c>
    </row>
    <row r="141" s="2" customFormat="1">
      <c r="A141" s="38"/>
      <c r="B141" s="39"/>
      <c r="C141" s="40"/>
      <c r="D141" s="242" t="s">
        <v>155</v>
      </c>
      <c r="E141" s="40"/>
      <c r="F141" s="243" t="s">
        <v>345</v>
      </c>
      <c r="G141" s="40"/>
      <c r="H141" s="40"/>
      <c r="I141" s="244"/>
      <c r="J141" s="40"/>
      <c r="K141" s="40"/>
      <c r="L141" s="44"/>
      <c r="M141" s="245"/>
      <c r="N141" s="246"/>
      <c r="O141" s="92"/>
      <c r="P141" s="92"/>
      <c r="Q141" s="92"/>
      <c r="R141" s="92"/>
      <c r="S141" s="92"/>
      <c r="T141" s="93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155</v>
      </c>
      <c r="AU141" s="17" t="s">
        <v>83</v>
      </c>
    </row>
    <row r="142" s="2" customFormat="1" ht="24.15" customHeight="1">
      <c r="A142" s="38"/>
      <c r="B142" s="39"/>
      <c r="C142" s="228" t="s">
        <v>172</v>
      </c>
      <c r="D142" s="228" t="s">
        <v>150</v>
      </c>
      <c r="E142" s="229" t="s">
        <v>201</v>
      </c>
      <c r="F142" s="230" t="s">
        <v>202</v>
      </c>
      <c r="G142" s="231" t="s">
        <v>185</v>
      </c>
      <c r="H142" s="232">
        <v>24</v>
      </c>
      <c r="I142" s="233"/>
      <c r="J142" s="234">
        <f>ROUND(I142*H142,2)</f>
        <v>0</v>
      </c>
      <c r="K142" s="235"/>
      <c r="L142" s="44"/>
      <c r="M142" s="236" t="s">
        <v>1</v>
      </c>
      <c r="N142" s="237" t="s">
        <v>40</v>
      </c>
      <c r="O142" s="92"/>
      <c r="P142" s="238">
        <f>O142*H142</f>
        <v>0</v>
      </c>
      <c r="Q142" s="238">
        <v>0.0011999999999999999</v>
      </c>
      <c r="R142" s="238">
        <f>Q142*H142</f>
        <v>0.028799999999999999</v>
      </c>
      <c r="S142" s="238">
        <v>0</v>
      </c>
      <c r="T142" s="23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0" t="s">
        <v>154</v>
      </c>
      <c r="AT142" s="240" t="s">
        <v>150</v>
      </c>
      <c r="AU142" s="240" t="s">
        <v>83</v>
      </c>
      <c r="AY142" s="17" t="s">
        <v>148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7" t="s">
        <v>154</v>
      </c>
      <c r="BK142" s="241">
        <f>ROUND(I142*H142,2)</f>
        <v>0</v>
      </c>
      <c r="BL142" s="17" t="s">
        <v>154</v>
      </c>
      <c r="BM142" s="240" t="s">
        <v>189</v>
      </c>
    </row>
    <row r="143" s="2" customFormat="1">
      <c r="A143" s="38"/>
      <c r="B143" s="39"/>
      <c r="C143" s="40"/>
      <c r="D143" s="242" t="s">
        <v>155</v>
      </c>
      <c r="E143" s="40"/>
      <c r="F143" s="243" t="s">
        <v>202</v>
      </c>
      <c r="G143" s="40"/>
      <c r="H143" s="40"/>
      <c r="I143" s="244"/>
      <c r="J143" s="40"/>
      <c r="K143" s="40"/>
      <c r="L143" s="44"/>
      <c r="M143" s="245"/>
      <c r="N143" s="246"/>
      <c r="O143" s="92"/>
      <c r="P143" s="92"/>
      <c r="Q143" s="92"/>
      <c r="R143" s="92"/>
      <c r="S143" s="92"/>
      <c r="T143" s="93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155</v>
      </c>
      <c r="AU143" s="17" t="s">
        <v>83</v>
      </c>
    </row>
    <row r="144" s="2" customFormat="1" ht="16.5" customHeight="1">
      <c r="A144" s="38"/>
      <c r="B144" s="39"/>
      <c r="C144" s="279" t="s">
        <v>190</v>
      </c>
      <c r="D144" s="279" t="s">
        <v>168</v>
      </c>
      <c r="E144" s="280" t="s">
        <v>205</v>
      </c>
      <c r="F144" s="281" t="s">
        <v>206</v>
      </c>
      <c r="G144" s="282" t="s">
        <v>185</v>
      </c>
      <c r="H144" s="283">
        <v>24</v>
      </c>
      <c r="I144" s="284"/>
      <c r="J144" s="285">
        <f>ROUND(I144*H144,2)</f>
        <v>0</v>
      </c>
      <c r="K144" s="286"/>
      <c r="L144" s="287"/>
      <c r="M144" s="288" t="s">
        <v>1</v>
      </c>
      <c r="N144" s="289" t="s">
        <v>40</v>
      </c>
      <c r="O144" s="92"/>
      <c r="P144" s="238">
        <f>O144*H144</f>
        <v>0</v>
      </c>
      <c r="Q144" s="238">
        <v>0.096000000000000002</v>
      </c>
      <c r="R144" s="238">
        <f>Q144*H144</f>
        <v>2.3040000000000003</v>
      </c>
      <c r="S144" s="238">
        <v>0</v>
      </c>
      <c r="T144" s="23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0" t="s">
        <v>172</v>
      </c>
      <c r="AT144" s="240" t="s">
        <v>168</v>
      </c>
      <c r="AU144" s="240" t="s">
        <v>83</v>
      </c>
      <c r="AY144" s="17" t="s">
        <v>148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7" t="s">
        <v>154</v>
      </c>
      <c r="BK144" s="241">
        <f>ROUND(I144*H144,2)</f>
        <v>0</v>
      </c>
      <c r="BL144" s="17" t="s">
        <v>154</v>
      </c>
      <c r="BM144" s="240" t="s">
        <v>193</v>
      </c>
    </row>
    <row r="145" s="2" customFormat="1">
      <c r="A145" s="38"/>
      <c r="B145" s="39"/>
      <c r="C145" s="40"/>
      <c r="D145" s="242" t="s">
        <v>155</v>
      </c>
      <c r="E145" s="40"/>
      <c r="F145" s="243" t="s">
        <v>206</v>
      </c>
      <c r="G145" s="40"/>
      <c r="H145" s="40"/>
      <c r="I145" s="244"/>
      <c r="J145" s="40"/>
      <c r="K145" s="40"/>
      <c r="L145" s="44"/>
      <c r="M145" s="245"/>
      <c r="N145" s="246"/>
      <c r="O145" s="92"/>
      <c r="P145" s="92"/>
      <c r="Q145" s="92"/>
      <c r="R145" s="92"/>
      <c r="S145" s="92"/>
      <c r="T145" s="93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155</v>
      </c>
      <c r="AU145" s="17" t="s">
        <v>83</v>
      </c>
    </row>
    <row r="146" s="2" customFormat="1" ht="24.15" customHeight="1">
      <c r="A146" s="38"/>
      <c r="B146" s="39"/>
      <c r="C146" s="279" t="s">
        <v>176</v>
      </c>
      <c r="D146" s="279" t="s">
        <v>168</v>
      </c>
      <c r="E146" s="280" t="s">
        <v>208</v>
      </c>
      <c r="F146" s="281" t="s">
        <v>209</v>
      </c>
      <c r="G146" s="282" t="s">
        <v>185</v>
      </c>
      <c r="H146" s="283">
        <v>24</v>
      </c>
      <c r="I146" s="284"/>
      <c r="J146" s="285">
        <f>ROUND(I146*H146,2)</f>
        <v>0</v>
      </c>
      <c r="K146" s="286"/>
      <c r="L146" s="287"/>
      <c r="M146" s="288" t="s">
        <v>1</v>
      </c>
      <c r="N146" s="289" t="s">
        <v>40</v>
      </c>
      <c r="O146" s="92"/>
      <c r="P146" s="238">
        <f>O146*H146</f>
        <v>0</v>
      </c>
      <c r="Q146" s="238">
        <v>0.00089999999999999998</v>
      </c>
      <c r="R146" s="238">
        <f>Q146*H146</f>
        <v>0.021600000000000001</v>
      </c>
      <c r="S146" s="238">
        <v>0</v>
      </c>
      <c r="T146" s="23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0" t="s">
        <v>172</v>
      </c>
      <c r="AT146" s="240" t="s">
        <v>168</v>
      </c>
      <c r="AU146" s="240" t="s">
        <v>83</v>
      </c>
      <c r="AY146" s="17" t="s">
        <v>148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7" t="s">
        <v>154</v>
      </c>
      <c r="BK146" s="241">
        <f>ROUND(I146*H146,2)</f>
        <v>0</v>
      </c>
      <c r="BL146" s="17" t="s">
        <v>154</v>
      </c>
      <c r="BM146" s="240" t="s">
        <v>196</v>
      </c>
    </row>
    <row r="147" s="2" customFormat="1">
      <c r="A147" s="38"/>
      <c r="B147" s="39"/>
      <c r="C147" s="40"/>
      <c r="D147" s="242" t="s">
        <v>155</v>
      </c>
      <c r="E147" s="40"/>
      <c r="F147" s="243" t="s">
        <v>209</v>
      </c>
      <c r="G147" s="40"/>
      <c r="H147" s="40"/>
      <c r="I147" s="244"/>
      <c r="J147" s="40"/>
      <c r="K147" s="40"/>
      <c r="L147" s="44"/>
      <c r="M147" s="245"/>
      <c r="N147" s="246"/>
      <c r="O147" s="92"/>
      <c r="P147" s="92"/>
      <c r="Q147" s="92"/>
      <c r="R147" s="92"/>
      <c r="S147" s="92"/>
      <c r="T147" s="9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155</v>
      </c>
      <c r="AU147" s="17" t="s">
        <v>83</v>
      </c>
    </row>
    <row r="148" s="2" customFormat="1" ht="24.15" customHeight="1">
      <c r="A148" s="38"/>
      <c r="B148" s="39"/>
      <c r="C148" s="228" t="s">
        <v>197</v>
      </c>
      <c r="D148" s="228" t="s">
        <v>150</v>
      </c>
      <c r="E148" s="229" t="s">
        <v>211</v>
      </c>
      <c r="F148" s="230" t="s">
        <v>212</v>
      </c>
      <c r="G148" s="231" t="s">
        <v>213</v>
      </c>
      <c r="H148" s="232">
        <v>116.5</v>
      </c>
      <c r="I148" s="233"/>
      <c r="J148" s="234">
        <f>ROUND(I148*H148,2)</f>
        <v>0</v>
      </c>
      <c r="K148" s="235"/>
      <c r="L148" s="44"/>
      <c r="M148" s="236" t="s">
        <v>1</v>
      </c>
      <c r="N148" s="237" t="s">
        <v>40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0" t="s">
        <v>154</v>
      </c>
      <c r="AT148" s="240" t="s">
        <v>150</v>
      </c>
      <c r="AU148" s="240" t="s">
        <v>83</v>
      </c>
      <c r="AY148" s="17" t="s">
        <v>148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7" t="s">
        <v>154</v>
      </c>
      <c r="BK148" s="241">
        <f>ROUND(I148*H148,2)</f>
        <v>0</v>
      </c>
      <c r="BL148" s="17" t="s">
        <v>154</v>
      </c>
      <c r="BM148" s="240" t="s">
        <v>200</v>
      </c>
    </row>
    <row r="149" s="2" customFormat="1">
      <c r="A149" s="38"/>
      <c r="B149" s="39"/>
      <c r="C149" s="40"/>
      <c r="D149" s="242" t="s">
        <v>155</v>
      </c>
      <c r="E149" s="40"/>
      <c r="F149" s="243" t="s">
        <v>212</v>
      </c>
      <c r="G149" s="40"/>
      <c r="H149" s="40"/>
      <c r="I149" s="244"/>
      <c r="J149" s="40"/>
      <c r="K149" s="40"/>
      <c r="L149" s="44"/>
      <c r="M149" s="245"/>
      <c r="N149" s="246"/>
      <c r="O149" s="92"/>
      <c r="P149" s="92"/>
      <c r="Q149" s="92"/>
      <c r="R149" s="92"/>
      <c r="S149" s="92"/>
      <c r="T149" s="93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155</v>
      </c>
      <c r="AU149" s="17" t="s">
        <v>83</v>
      </c>
    </row>
    <row r="150" s="2" customFormat="1" ht="24.15" customHeight="1">
      <c r="A150" s="38"/>
      <c r="B150" s="39"/>
      <c r="C150" s="279" t="s">
        <v>180</v>
      </c>
      <c r="D150" s="279" t="s">
        <v>168</v>
      </c>
      <c r="E150" s="280" t="s">
        <v>215</v>
      </c>
      <c r="F150" s="281" t="s">
        <v>216</v>
      </c>
      <c r="G150" s="282" t="s">
        <v>213</v>
      </c>
      <c r="H150" s="283">
        <v>122.325</v>
      </c>
      <c r="I150" s="284"/>
      <c r="J150" s="285">
        <f>ROUND(I150*H150,2)</f>
        <v>0</v>
      </c>
      <c r="K150" s="286"/>
      <c r="L150" s="287"/>
      <c r="M150" s="288" t="s">
        <v>1</v>
      </c>
      <c r="N150" s="289" t="s">
        <v>40</v>
      </c>
      <c r="O150" s="92"/>
      <c r="P150" s="238">
        <f>O150*H150</f>
        <v>0</v>
      </c>
      <c r="Q150" s="238">
        <v>0.00248</v>
      </c>
      <c r="R150" s="238">
        <f>Q150*H150</f>
        <v>0.30336600000000002</v>
      </c>
      <c r="S150" s="238">
        <v>0</v>
      </c>
      <c r="T150" s="23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0" t="s">
        <v>172</v>
      </c>
      <c r="AT150" s="240" t="s">
        <v>168</v>
      </c>
      <c r="AU150" s="240" t="s">
        <v>83</v>
      </c>
      <c r="AY150" s="17" t="s">
        <v>148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7" t="s">
        <v>154</v>
      </c>
      <c r="BK150" s="241">
        <f>ROUND(I150*H150,2)</f>
        <v>0</v>
      </c>
      <c r="BL150" s="17" t="s">
        <v>154</v>
      </c>
      <c r="BM150" s="240" t="s">
        <v>203</v>
      </c>
    </row>
    <row r="151" s="2" customFormat="1">
      <c r="A151" s="38"/>
      <c r="B151" s="39"/>
      <c r="C151" s="40"/>
      <c r="D151" s="242" t="s">
        <v>155</v>
      </c>
      <c r="E151" s="40"/>
      <c r="F151" s="243" t="s">
        <v>216</v>
      </c>
      <c r="G151" s="40"/>
      <c r="H151" s="40"/>
      <c r="I151" s="244"/>
      <c r="J151" s="40"/>
      <c r="K151" s="40"/>
      <c r="L151" s="44"/>
      <c r="M151" s="245"/>
      <c r="N151" s="246"/>
      <c r="O151" s="92"/>
      <c r="P151" s="92"/>
      <c r="Q151" s="92"/>
      <c r="R151" s="92"/>
      <c r="S151" s="92"/>
      <c r="T151" s="93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155</v>
      </c>
      <c r="AU151" s="17" t="s">
        <v>83</v>
      </c>
    </row>
    <row r="152" s="14" customFormat="1">
      <c r="A152" s="14"/>
      <c r="B152" s="257"/>
      <c r="C152" s="258"/>
      <c r="D152" s="242" t="s">
        <v>159</v>
      </c>
      <c r="E152" s="259" t="s">
        <v>1</v>
      </c>
      <c r="F152" s="260" t="s">
        <v>346</v>
      </c>
      <c r="G152" s="258"/>
      <c r="H152" s="261">
        <v>122.325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7" t="s">
        <v>159</v>
      </c>
      <c r="AU152" s="267" t="s">
        <v>83</v>
      </c>
      <c r="AV152" s="14" t="s">
        <v>83</v>
      </c>
      <c r="AW152" s="14" t="s">
        <v>30</v>
      </c>
      <c r="AX152" s="14" t="s">
        <v>73</v>
      </c>
      <c r="AY152" s="267" t="s">
        <v>148</v>
      </c>
    </row>
    <row r="153" s="15" customFormat="1">
      <c r="A153" s="15"/>
      <c r="B153" s="268"/>
      <c r="C153" s="269"/>
      <c r="D153" s="242" t="s">
        <v>159</v>
      </c>
      <c r="E153" s="270" t="s">
        <v>1</v>
      </c>
      <c r="F153" s="271" t="s">
        <v>162</v>
      </c>
      <c r="G153" s="269"/>
      <c r="H153" s="272">
        <v>122.325</v>
      </c>
      <c r="I153" s="273"/>
      <c r="J153" s="269"/>
      <c r="K153" s="269"/>
      <c r="L153" s="274"/>
      <c r="M153" s="275"/>
      <c r="N153" s="276"/>
      <c r="O153" s="276"/>
      <c r="P153" s="276"/>
      <c r="Q153" s="276"/>
      <c r="R153" s="276"/>
      <c r="S153" s="276"/>
      <c r="T153" s="27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8" t="s">
        <v>159</v>
      </c>
      <c r="AU153" s="278" t="s">
        <v>83</v>
      </c>
      <c r="AV153" s="15" t="s">
        <v>154</v>
      </c>
      <c r="AW153" s="15" t="s">
        <v>30</v>
      </c>
      <c r="AX153" s="15" t="s">
        <v>81</v>
      </c>
      <c r="AY153" s="278" t="s">
        <v>148</v>
      </c>
    </row>
    <row r="154" s="2" customFormat="1" ht="24.15" customHeight="1">
      <c r="A154" s="38"/>
      <c r="B154" s="39"/>
      <c r="C154" s="228" t="s">
        <v>204</v>
      </c>
      <c r="D154" s="228" t="s">
        <v>150</v>
      </c>
      <c r="E154" s="229" t="s">
        <v>219</v>
      </c>
      <c r="F154" s="230" t="s">
        <v>220</v>
      </c>
      <c r="G154" s="231" t="s">
        <v>213</v>
      </c>
      <c r="H154" s="232">
        <v>366.97500000000002</v>
      </c>
      <c r="I154" s="233"/>
      <c r="J154" s="234">
        <f>ROUND(I154*H154,2)</f>
        <v>0</v>
      </c>
      <c r="K154" s="235"/>
      <c r="L154" s="44"/>
      <c r="M154" s="236" t="s">
        <v>1</v>
      </c>
      <c r="N154" s="237" t="s">
        <v>40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0" t="s">
        <v>154</v>
      </c>
      <c r="AT154" s="240" t="s">
        <v>150</v>
      </c>
      <c r="AU154" s="240" t="s">
        <v>83</v>
      </c>
      <c r="AY154" s="17" t="s">
        <v>148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7" t="s">
        <v>154</v>
      </c>
      <c r="BK154" s="241">
        <f>ROUND(I154*H154,2)</f>
        <v>0</v>
      </c>
      <c r="BL154" s="17" t="s">
        <v>154</v>
      </c>
      <c r="BM154" s="240" t="s">
        <v>207</v>
      </c>
    </row>
    <row r="155" s="2" customFormat="1">
      <c r="A155" s="38"/>
      <c r="B155" s="39"/>
      <c r="C155" s="40"/>
      <c r="D155" s="242" t="s">
        <v>155</v>
      </c>
      <c r="E155" s="40"/>
      <c r="F155" s="243" t="s">
        <v>220</v>
      </c>
      <c r="G155" s="40"/>
      <c r="H155" s="40"/>
      <c r="I155" s="244"/>
      <c r="J155" s="40"/>
      <c r="K155" s="40"/>
      <c r="L155" s="44"/>
      <c r="M155" s="245"/>
      <c r="N155" s="246"/>
      <c r="O155" s="92"/>
      <c r="P155" s="92"/>
      <c r="Q155" s="92"/>
      <c r="R155" s="92"/>
      <c r="S155" s="92"/>
      <c r="T155" s="93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155</v>
      </c>
      <c r="AU155" s="17" t="s">
        <v>83</v>
      </c>
    </row>
    <row r="156" s="14" customFormat="1">
      <c r="A156" s="14"/>
      <c r="B156" s="257"/>
      <c r="C156" s="258"/>
      <c r="D156" s="242" t="s">
        <v>159</v>
      </c>
      <c r="E156" s="259" t="s">
        <v>1</v>
      </c>
      <c r="F156" s="260" t="s">
        <v>347</v>
      </c>
      <c r="G156" s="258"/>
      <c r="H156" s="261">
        <v>366.97500000000002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159</v>
      </c>
      <c r="AU156" s="267" t="s">
        <v>83</v>
      </c>
      <c r="AV156" s="14" t="s">
        <v>83</v>
      </c>
      <c r="AW156" s="14" t="s">
        <v>30</v>
      </c>
      <c r="AX156" s="14" t="s">
        <v>73</v>
      </c>
      <c r="AY156" s="267" t="s">
        <v>148</v>
      </c>
    </row>
    <row r="157" s="15" customFormat="1">
      <c r="A157" s="15"/>
      <c r="B157" s="268"/>
      <c r="C157" s="269"/>
      <c r="D157" s="242" t="s">
        <v>159</v>
      </c>
      <c r="E157" s="270" t="s">
        <v>1</v>
      </c>
      <c r="F157" s="271" t="s">
        <v>162</v>
      </c>
      <c r="G157" s="269"/>
      <c r="H157" s="272">
        <v>366.97500000000002</v>
      </c>
      <c r="I157" s="273"/>
      <c r="J157" s="269"/>
      <c r="K157" s="269"/>
      <c r="L157" s="274"/>
      <c r="M157" s="275"/>
      <c r="N157" s="276"/>
      <c r="O157" s="276"/>
      <c r="P157" s="276"/>
      <c r="Q157" s="276"/>
      <c r="R157" s="276"/>
      <c r="S157" s="276"/>
      <c r="T157" s="27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8" t="s">
        <v>159</v>
      </c>
      <c r="AU157" s="278" t="s">
        <v>83</v>
      </c>
      <c r="AV157" s="15" t="s">
        <v>154</v>
      </c>
      <c r="AW157" s="15" t="s">
        <v>30</v>
      </c>
      <c r="AX157" s="15" t="s">
        <v>81</v>
      </c>
      <c r="AY157" s="278" t="s">
        <v>148</v>
      </c>
    </row>
    <row r="158" s="2" customFormat="1" ht="16.5" customHeight="1">
      <c r="A158" s="38"/>
      <c r="B158" s="39"/>
      <c r="C158" s="279" t="s">
        <v>186</v>
      </c>
      <c r="D158" s="279" t="s">
        <v>168</v>
      </c>
      <c r="E158" s="280" t="s">
        <v>223</v>
      </c>
      <c r="F158" s="281" t="s">
        <v>224</v>
      </c>
      <c r="G158" s="282" t="s">
        <v>213</v>
      </c>
      <c r="H158" s="283">
        <v>366.97500000000002</v>
      </c>
      <c r="I158" s="284"/>
      <c r="J158" s="285">
        <f>ROUND(I158*H158,2)</f>
        <v>0</v>
      </c>
      <c r="K158" s="286"/>
      <c r="L158" s="287"/>
      <c r="M158" s="288" t="s">
        <v>1</v>
      </c>
      <c r="N158" s="289" t="s">
        <v>40</v>
      </c>
      <c r="O158" s="92"/>
      <c r="P158" s="238">
        <f>O158*H158</f>
        <v>0</v>
      </c>
      <c r="Q158" s="238">
        <v>4.0000000000000003E-05</v>
      </c>
      <c r="R158" s="238">
        <f>Q158*H158</f>
        <v>0.014679000000000003</v>
      </c>
      <c r="S158" s="238">
        <v>0</v>
      </c>
      <c r="T158" s="23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0" t="s">
        <v>172</v>
      </c>
      <c r="AT158" s="240" t="s">
        <v>168</v>
      </c>
      <c r="AU158" s="240" t="s">
        <v>83</v>
      </c>
      <c r="AY158" s="17" t="s">
        <v>148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7" t="s">
        <v>154</v>
      </c>
      <c r="BK158" s="241">
        <f>ROUND(I158*H158,2)</f>
        <v>0</v>
      </c>
      <c r="BL158" s="17" t="s">
        <v>154</v>
      </c>
      <c r="BM158" s="240" t="s">
        <v>210</v>
      </c>
    </row>
    <row r="159" s="2" customFormat="1">
      <c r="A159" s="38"/>
      <c r="B159" s="39"/>
      <c r="C159" s="40"/>
      <c r="D159" s="242" t="s">
        <v>155</v>
      </c>
      <c r="E159" s="40"/>
      <c r="F159" s="243" t="s">
        <v>224</v>
      </c>
      <c r="G159" s="40"/>
      <c r="H159" s="40"/>
      <c r="I159" s="244"/>
      <c r="J159" s="40"/>
      <c r="K159" s="40"/>
      <c r="L159" s="44"/>
      <c r="M159" s="245"/>
      <c r="N159" s="246"/>
      <c r="O159" s="92"/>
      <c r="P159" s="92"/>
      <c r="Q159" s="92"/>
      <c r="R159" s="92"/>
      <c r="S159" s="92"/>
      <c r="T159" s="93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155</v>
      </c>
      <c r="AU159" s="17" t="s">
        <v>83</v>
      </c>
    </row>
    <row r="160" s="14" customFormat="1">
      <c r="A160" s="14"/>
      <c r="B160" s="257"/>
      <c r="C160" s="258"/>
      <c r="D160" s="242" t="s">
        <v>159</v>
      </c>
      <c r="E160" s="259" t="s">
        <v>1</v>
      </c>
      <c r="F160" s="260" t="s">
        <v>348</v>
      </c>
      <c r="G160" s="258"/>
      <c r="H160" s="261">
        <v>366.97500000000002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7" t="s">
        <v>159</v>
      </c>
      <c r="AU160" s="267" t="s">
        <v>83</v>
      </c>
      <c r="AV160" s="14" t="s">
        <v>83</v>
      </c>
      <c r="AW160" s="14" t="s">
        <v>30</v>
      </c>
      <c r="AX160" s="14" t="s">
        <v>73</v>
      </c>
      <c r="AY160" s="267" t="s">
        <v>148</v>
      </c>
    </row>
    <row r="161" s="15" customFormat="1">
      <c r="A161" s="15"/>
      <c r="B161" s="268"/>
      <c r="C161" s="269"/>
      <c r="D161" s="242" t="s">
        <v>159</v>
      </c>
      <c r="E161" s="270" t="s">
        <v>1</v>
      </c>
      <c r="F161" s="271" t="s">
        <v>162</v>
      </c>
      <c r="G161" s="269"/>
      <c r="H161" s="272">
        <v>366.97500000000002</v>
      </c>
      <c r="I161" s="273"/>
      <c r="J161" s="269"/>
      <c r="K161" s="269"/>
      <c r="L161" s="274"/>
      <c r="M161" s="275"/>
      <c r="N161" s="276"/>
      <c r="O161" s="276"/>
      <c r="P161" s="276"/>
      <c r="Q161" s="276"/>
      <c r="R161" s="276"/>
      <c r="S161" s="276"/>
      <c r="T161" s="27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8" t="s">
        <v>159</v>
      </c>
      <c r="AU161" s="278" t="s">
        <v>83</v>
      </c>
      <c r="AV161" s="15" t="s">
        <v>154</v>
      </c>
      <c r="AW161" s="15" t="s">
        <v>30</v>
      </c>
      <c r="AX161" s="15" t="s">
        <v>81</v>
      </c>
      <c r="AY161" s="278" t="s">
        <v>148</v>
      </c>
    </row>
    <row r="162" s="12" customFormat="1" ht="22.8" customHeight="1">
      <c r="A162" s="12"/>
      <c r="B162" s="212"/>
      <c r="C162" s="213"/>
      <c r="D162" s="214" t="s">
        <v>72</v>
      </c>
      <c r="E162" s="226" t="s">
        <v>190</v>
      </c>
      <c r="F162" s="226" t="s">
        <v>227</v>
      </c>
      <c r="G162" s="213"/>
      <c r="H162" s="213"/>
      <c r="I162" s="216"/>
      <c r="J162" s="227">
        <f>BK162</f>
        <v>0</v>
      </c>
      <c r="K162" s="213"/>
      <c r="L162" s="218"/>
      <c r="M162" s="219"/>
      <c r="N162" s="220"/>
      <c r="O162" s="220"/>
      <c r="P162" s="221">
        <f>SUM(P163:P166)</f>
        <v>0</v>
      </c>
      <c r="Q162" s="220"/>
      <c r="R162" s="221">
        <f>SUM(R163:R166)</f>
        <v>0</v>
      </c>
      <c r="S162" s="220"/>
      <c r="T162" s="222">
        <f>SUM(T163:T166)</f>
        <v>4.4306700000000001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3" t="s">
        <v>81</v>
      </c>
      <c r="AT162" s="224" t="s">
        <v>72</v>
      </c>
      <c r="AU162" s="224" t="s">
        <v>81</v>
      </c>
      <c r="AY162" s="223" t="s">
        <v>148</v>
      </c>
      <c r="BK162" s="225">
        <f>SUM(BK163:BK166)</f>
        <v>0</v>
      </c>
    </row>
    <row r="163" s="2" customFormat="1" ht="24.15" customHeight="1">
      <c r="A163" s="38"/>
      <c r="B163" s="39"/>
      <c r="C163" s="228" t="s">
        <v>8</v>
      </c>
      <c r="D163" s="228" t="s">
        <v>150</v>
      </c>
      <c r="E163" s="229" t="s">
        <v>229</v>
      </c>
      <c r="F163" s="230" t="s">
        <v>230</v>
      </c>
      <c r="G163" s="231" t="s">
        <v>185</v>
      </c>
      <c r="H163" s="232">
        <v>25</v>
      </c>
      <c r="I163" s="233"/>
      <c r="J163" s="234">
        <f>ROUND(I163*H163,2)</f>
        <v>0</v>
      </c>
      <c r="K163" s="235"/>
      <c r="L163" s="44"/>
      <c r="M163" s="236" t="s">
        <v>1</v>
      </c>
      <c r="N163" s="237" t="s">
        <v>40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0.16800000000000001</v>
      </c>
      <c r="T163" s="239">
        <f>S163*H163</f>
        <v>4.2000000000000002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0" t="s">
        <v>154</v>
      </c>
      <c r="AT163" s="240" t="s">
        <v>150</v>
      </c>
      <c r="AU163" s="240" t="s">
        <v>83</v>
      </c>
      <c r="AY163" s="17" t="s">
        <v>148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7" t="s">
        <v>154</v>
      </c>
      <c r="BK163" s="241">
        <f>ROUND(I163*H163,2)</f>
        <v>0</v>
      </c>
      <c r="BL163" s="17" t="s">
        <v>154</v>
      </c>
      <c r="BM163" s="240" t="s">
        <v>214</v>
      </c>
    </row>
    <row r="164" s="2" customFormat="1">
      <c r="A164" s="38"/>
      <c r="B164" s="39"/>
      <c r="C164" s="40"/>
      <c r="D164" s="242" t="s">
        <v>155</v>
      </c>
      <c r="E164" s="40"/>
      <c r="F164" s="243" t="s">
        <v>230</v>
      </c>
      <c r="G164" s="40"/>
      <c r="H164" s="40"/>
      <c r="I164" s="244"/>
      <c r="J164" s="40"/>
      <c r="K164" s="40"/>
      <c r="L164" s="44"/>
      <c r="M164" s="245"/>
      <c r="N164" s="246"/>
      <c r="O164" s="92"/>
      <c r="P164" s="92"/>
      <c r="Q164" s="92"/>
      <c r="R164" s="92"/>
      <c r="S164" s="92"/>
      <c r="T164" s="9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155</v>
      </c>
      <c r="AU164" s="17" t="s">
        <v>83</v>
      </c>
    </row>
    <row r="165" s="2" customFormat="1" ht="24.15" customHeight="1">
      <c r="A165" s="38"/>
      <c r="B165" s="39"/>
      <c r="C165" s="228" t="s">
        <v>189</v>
      </c>
      <c r="D165" s="228" t="s">
        <v>150</v>
      </c>
      <c r="E165" s="229" t="s">
        <v>232</v>
      </c>
      <c r="F165" s="230" t="s">
        <v>233</v>
      </c>
      <c r="G165" s="231" t="s">
        <v>213</v>
      </c>
      <c r="H165" s="232">
        <v>116.5</v>
      </c>
      <c r="I165" s="233"/>
      <c r="J165" s="234">
        <f>ROUND(I165*H165,2)</f>
        <v>0</v>
      </c>
      <c r="K165" s="235"/>
      <c r="L165" s="44"/>
      <c r="M165" s="236" t="s">
        <v>1</v>
      </c>
      <c r="N165" s="237" t="s">
        <v>40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0.00198</v>
      </c>
      <c r="T165" s="239">
        <f>S165*H165</f>
        <v>0.23066999999999999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0" t="s">
        <v>154</v>
      </c>
      <c r="AT165" s="240" t="s">
        <v>150</v>
      </c>
      <c r="AU165" s="240" t="s">
        <v>83</v>
      </c>
      <c r="AY165" s="17" t="s">
        <v>148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7" t="s">
        <v>154</v>
      </c>
      <c r="BK165" s="241">
        <f>ROUND(I165*H165,2)</f>
        <v>0</v>
      </c>
      <c r="BL165" s="17" t="s">
        <v>154</v>
      </c>
      <c r="BM165" s="240" t="s">
        <v>217</v>
      </c>
    </row>
    <row r="166" s="2" customFormat="1">
      <c r="A166" s="38"/>
      <c r="B166" s="39"/>
      <c r="C166" s="40"/>
      <c r="D166" s="242" t="s">
        <v>155</v>
      </c>
      <c r="E166" s="40"/>
      <c r="F166" s="243" t="s">
        <v>233</v>
      </c>
      <c r="G166" s="40"/>
      <c r="H166" s="40"/>
      <c r="I166" s="244"/>
      <c r="J166" s="40"/>
      <c r="K166" s="40"/>
      <c r="L166" s="44"/>
      <c r="M166" s="245"/>
      <c r="N166" s="246"/>
      <c r="O166" s="92"/>
      <c r="P166" s="92"/>
      <c r="Q166" s="92"/>
      <c r="R166" s="92"/>
      <c r="S166" s="92"/>
      <c r="T166" s="93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155</v>
      </c>
      <c r="AU166" s="17" t="s">
        <v>83</v>
      </c>
    </row>
    <row r="167" s="12" customFormat="1" ht="22.8" customHeight="1">
      <c r="A167" s="12"/>
      <c r="B167" s="212"/>
      <c r="C167" s="213"/>
      <c r="D167" s="214" t="s">
        <v>72</v>
      </c>
      <c r="E167" s="226" t="s">
        <v>235</v>
      </c>
      <c r="F167" s="226" t="s">
        <v>236</v>
      </c>
      <c r="G167" s="213"/>
      <c r="H167" s="213"/>
      <c r="I167" s="216"/>
      <c r="J167" s="227">
        <f>BK167</f>
        <v>0</v>
      </c>
      <c r="K167" s="213"/>
      <c r="L167" s="218"/>
      <c r="M167" s="219"/>
      <c r="N167" s="220"/>
      <c r="O167" s="220"/>
      <c r="P167" s="221">
        <f>SUM(P168:P177)</f>
        <v>0</v>
      </c>
      <c r="Q167" s="220"/>
      <c r="R167" s="221">
        <f>SUM(R168:R177)</f>
        <v>0</v>
      </c>
      <c r="S167" s="220"/>
      <c r="T167" s="222">
        <f>SUM(T168:T177)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3" t="s">
        <v>81</v>
      </c>
      <c r="AT167" s="224" t="s">
        <v>72</v>
      </c>
      <c r="AU167" s="224" t="s">
        <v>81</v>
      </c>
      <c r="AY167" s="223" t="s">
        <v>148</v>
      </c>
      <c r="BK167" s="225">
        <f>SUM(BK168:BK177)</f>
        <v>0</v>
      </c>
    </row>
    <row r="168" s="2" customFormat="1" ht="16.5" customHeight="1">
      <c r="A168" s="38"/>
      <c r="B168" s="39"/>
      <c r="C168" s="228" t="s">
        <v>218</v>
      </c>
      <c r="D168" s="228" t="s">
        <v>150</v>
      </c>
      <c r="E168" s="229" t="s">
        <v>237</v>
      </c>
      <c r="F168" s="230" t="s">
        <v>238</v>
      </c>
      <c r="G168" s="231" t="s">
        <v>171</v>
      </c>
      <c r="H168" s="232">
        <v>4.431</v>
      </c>
      <c r="I168" s="233"/>
      <c r="J168" s="234">
        <f>ROUND(I168*H168,2)</f>
        <v>0</v>
      </c>
      <c r="K168" s="235"/>
      <c r="L168" s="44"/>
      <c r="M168" s="236" t="s">
        <v>1</v>
      </c>
      <c r="N168" s="237" t="s">
        <v>40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0" t="s">
        <v>154</v>
      </c>
      <c r="AT168" s="240" t="s">
        <v>150</v>
      </c>
      <c r="AU168" s="240" t="s">
        <v>83</v>
      </c>
      <c r="AY168" s="17" t="s">
        <v>148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7" t="s">
        <v>154</v>
      </c>
      <c r="BK168" s="241">
        <f>ROUND(I168*H168,2)</f>
        <v>0</v>
      </c>
      <c r="BL168" s="17" t="s">
        <v>154</v>
      </c>
      <c r="BM168" s="240" t="s">
        <v>221</v>
      </c>
    </row>
    <row r="169" s="2" customFormat="1">
      <c r="A169" s="38"/>
      <c r="B169" s="39"/>
      <c r="C169" s="40"/>
      <c r="D169" s="242" t="s">
        <v>155</v>
      </c>
      <c r="E169" s="40"/>
      <c r="F169" s="243" t="s">
        <v>238</v>
      </c>
      <c r="G169" s="40"/>
      <c r="H169" s="40"/>
      <c r="I169" s="244"/>
      <c r="J169" s="40"/>
      <c r="K169" s="40"/>
      <c r="L169" s="44"/>
      <c r="M169" s="245"/>
      <c r="N169" s="246"/>
      <c r="O169" s="92"/>
      <c r="P169" s="92"/>
      <c r="Q169" s="92"/>
      <c r="R169" s="92"/>
      <c r="S169" s="92"/>
      <c r="T169" s="93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155</v>
      </c>
      <c r="AU169" s="17" t="s">
        <v>83</v>
      </c>
    </row>
    <row r="170" s="2" customFormat="1" ht="24.15" customHeight="1">
      <c r="A170" s="38"/>
      <c r="B170" s="39"/>
      <c r="C170" s="228" t="s">
        <v>193</v>
      </c>
      <c r="D170" s="228" t="s">
        <v>150</v>
      </c>
      <c r="E170" s="229" t="s">
        <v>240</v>
      </c>
      <c r="F170" s="230" t="s">
        <v>311</v>
      </c>
      <c r="G170" s="231" t="s">
        <v>171</v>
      </c>
      <c r="H170" s="232">
        <v>4.431</v>
      </c>
      <c r="I170" s="233"/>
      <c r="J170" s="234">
        <f>ROUND(I170*H170,2)</f>
        <v>0</v>
      </c>
      <c r="K170" s="235"/>
      <c r="L170" s="44"/>
      <c r="M170" s="236" t="s">
        <v>1</v>
      </c>
      <c r="N170" s="237" t="s">
        <v>40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0" t="s">
        <v>154</v>
      </c>
      <c r="AT170" s="240" t="s">
        <v>150</v>
      </c>
      <c r="AU170" s="240" t="s">
        <v>83</v>
      </c>
      <c r="AY170" s="17" t="s">
        <v>148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7" t="s">
        <v>154</v>
      </c>
      <c r="BK170" s="241">
        <f>ROUND(I170*H170,2)</f>
        <v>0</v>
      </c>
      <c r="BL170" s="17" t="s">
        <v>154</v>
      </c>
      <c r="BM170" s="240" t="s">
        <v>225</v>
      </c>
    </row>
    <row r="171" s="2" customFormat="1">
      <c r="A171" s="38"/>
      <c r="B171" s="39"/>
      <c r="C171" s="40"/>
      <c r="D171" s="242" t="s">
        <v>155</v>
      </c>
      <c r="E171" s="40"/>
      <c r="F171" s="243" t="s">
        <v>311</v>
      </c>
      <c r="G171" s="40"/>
      <c r="H171" s="40"/>
      <c r="I171" s="244"/>
      <c r="J171" s="40"/>
      <c r="K171" s="40"/>
      <c r="L171" s="44"/>
      <c r="M171" s="245"/>
      <c r="N171" s="246"/>
      <c r="O171" s="92"/>
      <c r="P171" s="92"/>
      <c r="Q171" s="92"/>
      <c r="R171" s="92"/>
      <c r="S171" s="92"/>
      <c r="T171" s="93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155</v>
      </c>
      <c r="AU171" s="17" t="s">
        <v>83</v>
      </c>
    </row>
    <row r="172" s="2" customFormat="1" ht="24.15" customHeight="1">
      <c r="A172" s="38"/>
      <c r="B172" s="39"/>
      <c r="C172" s="228" t="s">
        <v>228</v>
      </c>
      <c r="D172" s="228" t="s">
        <v>150</v>
      </c>
      <c r="E172" s="229" t="s">
        <v>244</v>
      </c>
      <c r="F172" s="230" t="s">
        <v>245</v>
      </c>
      <c r="G172" s="231" t="s">
        <v>171</v>
      </c>
      <c r="H172" s="232">
        <v>66.465000000000003</v>
      </c>
      <c r="I172" s="233"/>
      <c r="J172" s="234">
        <f>ROUND(I172*H172,2)</f>
        <v>0</v>
      </c>
      <c r="K172" s="235"/>
      <c r="L172" s="44"/>
      <c r="M172" s="236" t="s">
        <v>1</v>
      </c>
      <c r="N172" s="237" t="s">
        <v>40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0" t="s">
        <v>154</v>
      </c>
      <c r="AT172" s="240" t="s">
        <v>150</v>
      </c>
      <c r="AU172" s="240" t="s">
        <v>83</v>
      </c>
      <c r="AY172" s="17" t="s">
        <v>148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7" t="s">
        <v>154</v>
      </c>
      <c r="BK172" s="241">
        <f>ROUND(I172*H172,2)</f>
        <v>0</v>
      </c>
      <c r="BL172" s="17" t="s">
        <v>154</v>
      </c>
      <c r="BM172" s="240" t="s">
        <v>231</v>
      </c>
    </row>
    <row r="173" s="2" customFormat="1">
      <c r="A173" s="38"/>
      <c r="B173" s="39"/>
      <c r="C173" s="40"/>
      <c r="D173" s="242" t="s">
        <v>155</v>
      </c>
      <c r="E173" s="40"/>
      <c r="F173" s="243" t="s">
        <v>245</v>
      </c>
      <c r="G173" s="40"/>
      <c r="H173" s="40"/>
      <c r="I173" s="244"/>
      <c r="J173" s="40"/>
      <c r="K173" s="40"/>
      <c r="L173" s="44"/>
      <c r="M173" s="245"/>
      <c r="N173" s="246"/>
      <c r="O173" s="92"/>
      <c r="P173" s="92"/>
      <c r="Q173" s="92"/>
      <c r="R173" s="92"/>
      <c r="S173" s="92"/>
      <c r="T173" s="93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155</v>
      </c>
      <c r="AU173" s="17" t="s">
        <v>83</v>
      </c>
    </row>
    <row r="174" s="14" customFormat="1">
      <c r="A174" s="14"/>
      <c r="B174" s="257"/>
      <c r="C174" s="258"/>
      <c r="D174" s="242" t="s">
        <v>159</v>
      </c>
      <c r="E174" s="259" t="s">
        <v>1</v>
      </c>
      <c r="F174" s="260" t="s">
        <v>349</v>
      </c>
      <c r="G174" s="258"/>
      <c r="H174" s="261">
        <v>66.465000000000003</v>
      </c>
      <c r="I174" s="262"/>
      <c r="J174" s="258"/>
      <c r="K174" s="258"/>
      <c r="L174" s="263"/>
      <c r="M174" s="264"/>
      <c r="N174" s="265"/>
      <c r="O174" s="265"/>
      <c r="P174" s="265"/>
      <c r="Q174" s="265"/>
      <c r="R174" s="265"/>
      <c r="S174" s="265"/>
      <c r="T174" s="26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7" t="s">
        <v>159</v>
      </c>
      <c r="AU174" s="267" t="s">
        <v>83</v>
      </c>
      <c r="AV174" s="14" t="s">
        <v>83</v>
      </c>
      <c r="AW174" s="14" t="s">
        <v>30</v>
      </c>
      <c r="AX174" s="14" t="s">
        <v>73</v>
      </c>
      <c r="AY174" s="267" t="s">
        <v>148</v>
      </c>
    </row>
    <row r="175" s="15" customFormat="1">
      <c r="A175" s="15"/>
      <c r="B175" s="268"/>
      <c r="C175" s="269"/>
      <c r="D175" s="242" t="s">
        <v>159</v>
      </c>
      <c r="E175" s="270" t="s">
        <v>1</v>
      </c>
      <c r="F175" s="271" t="s">
        <v>162</v>
      </c>
      <c r="G175" s="269"/>
      <c r="H175" s="272">
        <v>66.465000000000003</v>
      </c>
      <c r="I175" s="273"/>
      <c r="J175" s="269"/>
      <c r="K175" s="269"/>
      <c r="L175" s="274"/>
      <c r="M175" s="275"/>
      <c r="N175" s="276"/>
      <c r="O175" s="276"/>
      <c r="P175" s="276"/>
      <c r="Q175" s="276"/>
      <c r="R175" s="276"/>
      <c r="S175" s="276"/>
      <c r="T175" s="27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8" t="s">
        <v>159</v>
      </c>
      <c r="AU175" s="278" t="s">
        <v>83</v>
      </c>
      <c r="AV175" s="15" t="s">
        <v>154</v>
      </c>
      <c r="AW175" s="15" t="s">
        <v>30</v>
      </c>
      <c r="AX175" s="15" t="s">
        <v>81</v>
      </c>
      <c r="AY175" s="278" t="s">
        <v>148</v>
      </c>
    </row>
    <row r="176" s="2" customFormat="1" ht="33" customHeight="1">
      <c r="A176" s="38"/>
      <c r="B176" s="39"/>
      <c r="C176" s="228" t="s">
        <v>196</v>
      </c>
      <c r="D176" s="228" t="s">
        <v>150</v>
      </c>
      <c r="E176" s="229" t="s">
        <v>248</v>
      </c>
      <c r="F176" s="230" t="s">
        <v>249</v>
      </c>
      <c r="G176" s="231" t="s">
        <v>171</v>
      </c>
      <c r="H176" s="232">
        <v>4.431</v>
      </c>
      <c r="I176" s="233"/>
      <c r="J176" s="234">
        <f>ROUND(I176*H176,2)</f>
        <v>0</v>
      </c>
      <c r="K176" s="235"/>
      <c r="L176" s="44"/>
      <c r="M176" s="236" t="s">
        <v>1</v>
      </c>
      <c r="N176" s="237" t="s">
        <v>40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0" t="s">
        <v>154</v>
      </c>
      <c r="AT176" s="240" t="s">
        <v>150</v>
      </c>
      <c r="AU176" s="240" t="s">
        <v>83</v>
      </c>
      <c r="AY176" s="17" t="s">
        <v>148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7" t="s">
        <v>154</v>
      </c>
      <c r="BK176" s="241">
        <f>ROUND(I176*H176,2)</f>
        <v>0</v>
      </c>
      <c r="BL176" s="17" t="s">
        <v>154</v>
      </c>
      <c r="BM176" s="240" t="s">
        <v>234</v>
      </c>
    </row>
    <row r="177" s="2" customFormat="1">
      <c r="A177" s="38"/>
      <c r="B177" s="39"/>
      <c r="C177" s="40"/>
      <c r="D177" s="242" t="s">
        <v>155</v>
      </c>
      <c r="E177" s="40"/>
      <c r="F177" s="243" t="s">
        <v>249</v>
      </c>
      <c r="G177" s="40"/>
      <c r="H177" s="40"/>
      <c r="I177" s="244"/>
      <c r="J177" s="40"/>
      <c r="K177" s="40"/>
      <c r="L177" s="44"/>
      <c r="M177" s="245"/>
      <c r="N177" s="246"/>
      <c r="O177" s="92"/>
      <c r="P177" s="92"/>
      <c r="Q177" s="92"/>
      <c r="R177" s="92"/>
      <c r="S177" s="92"/>
      <c r="T177" s="93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155</v>
      </c>
      <c r="AU177" s="17" t="s">
        <v>83</v>
      </c>
    </row>
    <row r="178" s="12" customFormat="1" ht="22.8" customHeight="1">
      <c r="A178" s="12"/>
      <c r="B178" s="212"/>
      <c r="C178" s="213"/>
      <c r="D178" s="214" t="s">
        <v>72</v>
      </c>
      <c r="E178" s="226" t="s">
        <v>251</v>
      </c>
      <c r="F178" s="226" t="s">
        <v>252</v>
      </c>
      <c r="G178" s="213"/>
      <c r="H178" s="213"/>
      <c r="I178" s="216"/>
      <c r="J178" s="227">
        <f>BK178</f>
        <v>0</v>
      </c>
      <c r="K178" s="213"/>
      <c r="L178" s="218"/>
      <c r="M178" s="219"/>
      <c r="N178" s="220"/>
      <c r="O178" s="220"/>
      <c r="P178" s="221">
        <f>SUM(P179:P180)</f>
        <v>0</v>
      </c>
      <c r="Q178" s="220"/>
      <c r="R178" s="221">
        <f>SUM(R179:R180)</f>
        <v>0</v>
      </c>
      <c r="S178" s="220"/>
      <c r="T178" s="222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3" t="s">
        <v>81</v>
      </c>
      <c r="AT178" s="224" t="s">
        <v>72</v>
      </c>
      <c r="AU178" s="224" t="s">
        <v>81</v>
      </c>
      <c r="AY178" s="223" t="s">
        <v>148</v>
      </c>
      <c r="BK178" s="225">
        <f>SUM(BK179:BK180)</f>
        <v>0</v>
      </c>
    </row>
    <row r="179" s="2" customFormat="1" ht="16.5" customHeight="1">
      <c r="A179" s="38"/>
      <c r="B179" s="39"/>
      <c r="C179" s="228" t="s">
        <v>7</v>
      </c>
      <c r="D179" s="228" t="s">
        <v>150</v>
      </c>
      <c r="E179" s="229" t="s">
        <v>254</v>
      </c>
      <c r="F179" s="230" t="s">
        <v>255</v>
      </c>
      <c r="G179" s="231" t="s">
        <v>171</v>
      </c>
      <c r="H179" s="232">
        <v>7.1980000000000004</v>
      </c>
      <c r="I179" s="233"/>
      <c r="J179" s="234">
        <f>ROUND(I179*H179,2)</f>
        <v>0</v>
      </c>
      <c r="K179" s="235"/>
      <c r="L179" s="44"/>
      <c r="M179" s="236" t="s">
        <v>1</v>
      </c>
      <c r="N179" s="237" t="s">
        <v>40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0" t="s">
        <v>154</v>
      </c>
      <c r="AT179" s="240" t="s">
        <v>150</v>
      </c>
      <c r="AU179" s="240" t="s">
        <v>83</v>
      </c>
      <c r="AY179" s="17" t="s">
        <v>148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7" t="s">
        <v>154</v>
      </c>
      <c r="BK179" s="241">
        <f>ROUND(I179*H179,2)</f>
        <v>0</v>
      </c>
      <c r="BL179" s="17" t="s">
        <v>154</v>
      </c>
      <c r="BM179" s="240" t="s">
        <v>239</v>
      </c>
    </row>
    <row r="180" s="2" customFormat="1">
      <c r="A180" s="38"/>
      <c r="B180" s="39"/>
      <c r="C180" s="40"/>
      <c r="D180" s="242" t="s">
        <v>155</v>
      </c>
      <c r="E180" s="40"/>
      <c r="F180" s="243" t="s">
        <v>255</v>
      </c>
      <c r="G180" s="40"/>
      <c r="H180" s="40"/>
      <c r="I180" s="244"/>
      <c r="J180" s="40"/>
      <c r="K180" s="40"/>
      <c r="L180" s="44"/>
      <c r="M180" s="291"/>
      <c r="N180" s="292"/>
      <c r="O180" s="293"/>
      <c r="P180" s="293"/>
      <c r="Q180" s="293"/>
      <c r="R180" s="293"/>
      <c r="S180" s="293"/>
      <c r="T180" s="294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155</v>
      </c>
      <c r="AU180" s="17" t="s">
        <v>83</v>
      </c>
    </row>
    <row r="181" s="2" customFormat="1" ht="6.96" customHeight="1">
      <c r="A181" s="38"/>
      <c r="B181" s="67"/>
      <c r="C181" s="68"/>
      <c r="D181" s="68"/>
      <c r="E181" s="68"/>
      <c r="F181" s="68"/>
      <c r="G181" s="68"/>
      <c r="H181" s="68"/>
      <c r="I181" s="68"/>
      <c r="J181" s="68"/>
      <c r="K181" s="68"/>
      <c r="L181" s="44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sheetProtection sheet="1" autoFilter="0" formatColumns="0" formatRows="0" objects="1" scenarios="1" spinCount="100000" saltValue="0s8Xnw4LNsR7A8ElDJFq0ZpJtKZgDd7Tq9xdRlX894sNw/0Zz8Z77EJqrLIltPVjZ9TQ1jgeOaFjdRwIRWgqrw==" hashValue="Ppm4B/FA5MZyqG/do7JW4ZHMdzvRz5pYEdcCkTV6D8BMFZUamFeQy4SBecXnzGi18qozBwFj0NSaLDIdukwkzw==" algorithmName="SHA-512" password="CC35"/>
  <autoFilter ref="C124:K1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83</v>
      </c>
    </row>
    <row r="4" s="1" customFormat="1" ht="24.96" customHeight="1">
      <c r="B4" s="20"/>
      <c r="D4" s="149" t="s">
        <v>115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Drobné stavební práce na objektech OŘ Plzeň</v>
      </c>
      <c r="F7" s="151"/>
      <c r="G7" s="151"/>
      <c r="H7" s="151"/>
      <c r="L7" s="20"/>
    </row>
    <row r="8" s="1" customFormat="1" ht="12" customHeight="1">
      <c r="B8" s="20"/>
      <c r="D8" s="151" t="s">
        <v>116</v>
      </c>
      <c r="L8" s="20"/>
    </row>
    <row r="9" s="2" customFormat="1" ht="16.5" customHeight="1">
      <c r="A9" s="38"/>
      <c r="B9" s="44"/>
      <c r="C9" s="38"/>
      <c r="D9" s="38"/>
      <c r="E9" s="152" t="s">
        <v>329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330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350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24. 7. 2023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ROUND(J127,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ROUND((SUM(BE127:BE174)),  2)</f>
        <v>0</v>
      </c>
      <c r="G35" s="38"/>
      <c r="H35" s="38"/>
      <c r="I35" s="165">
        <v>0.20999999999999999</v>
      </c>
      <c r="J35" s="164">
        <f>ROUND(((SUM(BE127:BE174))*I35),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39</v>
      </c>
      <c r="F36" s="164">
        <f>ROUND((SUM(BF127:BF174)),  2)</f>
        <v>0</v>
      </c>
      <c r="G36" s="38"/>
      <c r="H36" s="38"/>
      <c r="I36" s="165">
        <v>0.14999999999999999</v>
      </c>
      <c r="J36" s="164">
        <f>ROUND(((SUM(BF127:BF174))*I36),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37</v>
      </c>
      <c r="E37" s="151" t="s">
        <v>40</v>
      </c>
      <c r="F37" s="164">
        <f>ROUND((SUM(BG127:BG174)),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41</v>
      </c>
      <c r="F38" s="164">
        <f>ROUND((SUM(BH127:BH174)),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ROUND((SUM(BI127:BI174)),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Drobné stavební práce na objektech OŘ Plzeň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329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330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>PS 02 - Demolice dřevěného skladu 1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24. 7. 2023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119</v>
      </c>
      <c r="D96" s="186"/>
      <c r="E96" s="186"/>
      <c r="F96" s="186"/>
      <c r="G96" s="186"/>
      <c r="H96" s="186"/>
      <c r="I96" s="186"/>
      <c r="J96" s="187" t="s">
        <v>120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121</v>
      </c>
      <c r="D98" s="40"/>
      <c r="E98" s="40"/>
      <c r="F98" s="40"/>
      <c r="G98" s="40"/>
      <c r="H98" s="40"/>
      <c r="I98" s="40"/>
      <c r="J98" s="111">
        <f>J127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189"/>
      <c r="C99" s="190"/>
      <c r="D99" s="191" t="s">
        <v>123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124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126</v>
      </c>
      <c r="E101" s="197"/>
      <c r="F101" s="197"/>
      <c r="G101" s="197"/>
      <c r="H101" s="197"/>
      <c r="I101" s="197"/>
      <c r="J101" s="198">
        <f>J148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127</v>
      </c>
      <c r="E102" s="197"/>
      <c r="F102" s="197"/>
      <c r="G102" s="197"/>
      <c r="H102" s="197"/>
      <c r="I102" s="197"/>
      <c r="J102" s="198">
        <f>J153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128</v>
      </c>
      <c r="E103" s="197"/>
      <c r="F103" s="197"/>
      <c r="G103" s="197"/>
      <c r="H103" s="197"/>
      <c r="I103" s="197"/>
      <c r="J103" s="198">
        <f>J166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351</v>
      </c>
      <c r="E104" s="192"/>
      <c r="F104" s="192"/>
      <c r="G104" s="192"/>
      <c r="H104" s="192"/>
      <c r="I104" s="192"/>
      <c r="J104" s="193">
        <f>J169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352</v>
      </c>
      <c r="E105" s="197"/>
      <c r="F105" s="197"/>
      <c r="G105" s="197"/>
      <c r="H105" s="197"/>
      <c r="I105" s="197"/>
      <c r="J105" s="198">
        <f>J170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4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133</v>
      </c>
      <c r="D112" s="40"/>
      <c r="E112" s="40"/>
      <c r="F112" s="40"/>
      <c r="G112" s="40"/>
      <c r="H112" s="40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4" t="str">
        <f>E7</f>
        <v>Drobné stavební práce na objektech OŘ Plzeň</v>
      </c>
      <c r="F115" s="32"/>
      <c r="G115" s="32"/>
      <c r="H115" s="32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116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4" t="s">
        <v>329</v>
      </c>
      <c r="F117" s="40"/>
      <c r="G117" s="40"/>
      <c r="H117" s="40"/>
      <c r="I117" s="40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330</v>
      </c>
      <c r="D118" s="40"/>
      <c r="E118" s="40"/>
      <c r="F118" s="40"/>
      <c r="G118" s="40"/>
      <c r="H118" s="40"/>
      <c r="I118" s="40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7" t="str">
        <f>E11</f>
        <v>PS 02 - Demolice dřevěného skladu 1</v>
      </c>
      <c r="F119" s="40"/>
      <c r="G119" s="40"/>
      <c r="H119" s="40"/>
      <c r="I119" s="40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 xml:space="preserve"> </v>
      </c>
      <c r="G121" s="40"/>
      <c r="H121" s="40"/>
      <c r="I121" s="32" t="s">
        <v>22</v>
      </c>
      <c r="J121" s="80" t="str">
        <f>IF(J14="","",J14)</f>
        <v>24. 7. 2023</v>
      </c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E17</f>
        <v xml:space="preserve"> </v>
      </c>
      <c r="G123" s="40"/>
      <c r="H123" s="40"/>
      <c r="I123" s="32" t="s">
        <v>29</v>
      </c>
      <c r="J123" s="36" t="str">
        <f>E23</f>
        <v xml:space="preserve"> </v>
      </c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IF(E20="","",E20)</f>
        <v>Vyplň údaj</v>
      </c>
      <c r="G124" s="40"/>
      <c r="H124" s="40"/>
      <c r="I124" s="32" t="s">
        <v>31</v>
      </c>
      <c r="J124" s="36" t="str">
        <f>E26</f>
        <v xml:space="preserve"> </v>
      </c>
      <c r="K124" s="40"/>
      <c r="L124" s="64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4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0"/>
      <c r="B126" s="201"/>
      <c r="C126" s="202" t="s">
        <v>134</v>
      </c>
      <c r="D126" s="203" t="s">
        <v>58</v>
      </c>
      <c r="E126" s="203" t="s">
        <v>54</v>
      </c>
      <c r="F126" s="203" t="s">
        <v>55</v>
      </c>
      <c r="G126" s="203" t="s">
        <v>135</v>
      </c>
      <c r="H126" s="203" t="s">
        <v>136</v>
      </c>
      <c r="I126" s="203" t="s">
        <v>137</v>
      </c>
      <c r="J126" s="204" t="s">
        <v>120</v>
      </c>
      <c r="K126" s="205" t="s">
        <v>138</v>
      </c>
      <c r="L126" s="206"/>
      <c r="M126" s="101" t="s">
        <v>1</v>
      </c>
      <c r="N126" s="102" t="s">
        <v>37</v>
      </c>
      <c r="O126" s="102" t="s">
        <v>139</v>
      </c>
      <c r="P126" s="102" t="s">
        <v>140</v>
      </c>
      <c r="Q126" s="102" t="s">
        <v>141</v>
      </c>
      <c r="R126" s="102" t="s">
        <v>142</v>
      </c>
      <c r="S126" s="102" t="s">
        <v>143</v>
      </c>
      <c r="T126" s="103" t="s">
        <v>144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8"/>
      <c r="B127" s="39"/>
      <c r="C127" s="108" t="s">
        <v>145</v>
      </c>
      <c r="D127" s="40"/>
      <c r="E127" s="40"/>
      <c r="F127" s="40"/>
      <c r="G127" s="40"/>
      <c r="H127" s="40"/>
      <c r="I127" s="40"/>
      <c r="J127" s="207">
        <f>BK127</f>
        <v>0</v>
      </c>
      <c r="K127" s="40"/>
      <c r="L127" s="44"/>
      <c r="M127" s="104"/>
      <c r="N127" s="208"/>
      <c r="O127" s="105"/>
      <c r="P127" s="209">
        <f>P128+P169</f>
        <v>0</v>
      </c>
      <c r="Q127" s="105"/>
      <c r="R127" s="209">
        <f>R128+R169</f>
        <v>2.8150040000000001</v>
      </c>
      <c r="S127" s="105"/>
      <c r="T127" s="210">
        <f>T128+T169</f>
        <v>0.76560600000000001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122</v>
      </c>
      <c r="BK127" s="211">
        <f>BK128+BK169</f>
        <v>0</v>
      </c>
    </row>
    <row r="128" s="12" customFormat="1" ht="25.92" customHeight="1">
      <c r="A128" s="12"/>
      <c r="B128" s="212"/>
      <c r="C128" s="213"/>
      <c r="D128" s="214" t="s">
        <v>72</v>
      </c>
      <c r="E128" s="215" t="s">
        <v>146</v>
      </c>
      <c r="F128" s="215" t="s">
        <v>147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P129+P148+P153+P166</f>
        <v>0</v>
      </c>
      <c r="Q128" s="220"/>
      <c r="R128" s="221">
        <f>R129+R148+R153+R166</f>
        <v>2.8150040000000001</v>
      </c>
      <c r="S128" s="220"/>
      <c r="T128" s="222">
        <f>T129+T148+T153+T166</f>
        <v>0.70145400000000002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81</v>
      </c>
      <c r="AT128" s="224" t="s">
        <v>72</v>
      </c>
      <c r="AU128" s="224" t="s">
        <v>73</v>
      </c>
      <c r="AY128" s="223" t="s">
        <v>148</v>
      </c>
      <c r="BK128" s="225">
        <f>BK129+BK148+BK153+BK166</f>
        <v>0</v>
      </c>
    </row>
    <row r="129" s="12" customFormat="1" ht="22.8" customHeight="1">
      <c r="A129" s="12"/>
      <c r="B129" s="212"/>
      <c r="C129" s="213"/>
      <c r="D129" s="214" t="s">
        <v>72</v>
      </c>
      <c r="E129" s="226" t="s">
        <v>81</v>
      </c>
      <c r="F129" s="226" t="s">
        <v>149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SUM(P130:P147)</f>
        <v>0</v>
      </c>
      <c r="Q129" s="220"/>
      <c r="R129" s="221">
        <f>SUM(R130:R147)</f>
        <v>2.8150040000000001</v>
      </c>
      <c r="S129" s="220"/>
      <c r="T129" s="222">
        <f>SUM(T130:T147)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81</v>
      </c>
      <c r="AT129" s="224" t="s">
        <v>72</v>
      </c>
      <c r="AU129" s="224" t="s">
        <v>81</v>
      </c>
      <c r="AY129" s="223" t="s">
        <v>148</v>
      </c>
      <c r="BK129" s="225">
        <f>SUM(BK130:BK147)</f>
        <v>0</v>
      </c>
    </row>
    <row r="130" s="2" customFormat="1" ht="33" customHeight="1">
      <c r="A130" s="38"/>
      <c r="B130" s="39"/>
      <c r="C130" s="228" t="s">
        <v>81</v>
      </c>
      <c r="D130" s="228" t="s">
        <v>150</v>
      </c>
      <c r="E130" s="229" t="s">
        <v>156</v>
      </c>
      <c r="F130" s="230" t="s">
        <v>281</v>
      </c>
      <c r="G130" s="231" t="s">
        <v>158</v>
      </c>
      <c r="H130" s="232">
        <v>2.8149999999999999</v>
      </c>
      <c r="I130" s="233"/>
      <c r="J130" s="234">
        <f>ROUND(I130*H130,2)</f>
        <v>0</v>
      </c>
      <c r="K130" s="235"/>
      <c r="L130" s="44"/>
      <c r="M130" s="236" t="s">
        <v>1</v>
      </c>
      <c r="N130" s="237" t="s">
        <v>40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0" t="s">
        <v>154</v>
      </c>
      <c r="AT130" s="240" t="s">
        <v>150</v>
      </c>
      <c r="AU130" s="240" t="s">
        <v>83</v>
      </c>
      <c r="AY130" s="17" t="s">
        <v>148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7" t="s">
        <v>154</v>
      </c>
      <c r="BK130" s="241">
        <f>ROUND(I130*H130,2)</f>
        <v>0</v>
      </c>
      <c r="BL130" s="17" t="s">
        <v>154</v>
      </c>
      <c r="BM130" s="240" t="s">
        <v>83</v>
      </c>
    </row>
    <row r="131" s="2" customFormat="1">
      <c r="A131" s="38"/>
      <c r="B131" s="39"/>
      <c r="C131" s="40"/>
      <c r="D131" s="242" t="s">
        <v>155</v>
      </c>
      <c r="E131" s="40"/>
      <c r="F131" s="243" t="s">
        <v>281</v>
      </c>
      <c r="G131" s="40"/>
      <c r="H131" s="40"/>
      <c r="I131" s="244"/>
      <c r="J131" s="40"/>
      <c r="K131" s="40"/>
      <c r="L131" s="44"/>
      <c r="M131" s="245"/>
      <c r="N131" s="246"/>
      <c r="O131" s="92"/>
      <c r="P131" s="92"/>
      <c r="Q131" s="92"/>
      <c r="R131" s="92"/>
      <c r="S131" s="92"/>
      <c r="T131" s="93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155</v>
      </c>
      <c r="AU131" s="17" t="s">
        <v>83</v>
      </c>
    </row>
    <row r="132" s="14" customFormat="1">
      <c r="A132" s="14"/>
      <c r="B132" s="257"/>
      <c r="C132" s="258"/>
      <c r="D132" s="242" t="s">
        <v>159</v>
      </c>
      <c r="E132" s="259" t="s">
        <v>1</v>
      </c>
      <c r="F132" s="260" t="s">
        <v>353</v>
      </c>
      <c r="G132" s="258"/>
      <c r="H132" s="261">
        <v>2.8149999999999999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7" t="s">
        <v>159</v>
      </c>
      <c r="AU132" s="267" t="s">
        <v>83</v>
      </c>
      <c r="AV132" s="14" t="s">
        <v>83</v>
      </c>
      <c r="AW132" s="14" t="s">
        <v>30</v>
      </c>
      <c r="AX132" s="14" t="s">
        <v>73</v>
      </c>
      <c r="AY132" s="267" t="s">
        <v>148</v>
      </c>
    </row>
    <row r="133" s="15" customFormat="1">
      <c r="A133" s="15"/>
      <c r="B133" s="268"/>
      <c r="C133" s="269"/>
      <c r="D133" s="242" t="s">
        <v>159</v>
      </c>
      <c r="E133" s="270" t="s">
        <v>1</v>
      </c>
      <c r="F133" s="271" t="s">
        <v>162</v>
      </c>
      <c r="G133" s="269"/>
      <c r="H133" s="272">
        <v>2.8149999999999999</v>
      </c>
      <c r="I133" s="273"/>
      <c r="J133" s="269"/>
      <c r="K133" s="269"/>
      <c r="L133" s="274"/>
      <c r="M133" s="275"/>
      <c r="N133" s="276"/>
      <c r="O133" s="276"/>
      <c r="P133" s="276"/>
      <c r="Q133" s="276"/>
      <c r="R133" s="276"/>
      <c r="S133" s="276"/>
      <c r="T133" s="27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8" t="s">
        <v>159</v>
      </c>
      <c r="AU133" s="278" t="s">
        <v>83</v>
      </c>
      <c r="AV133" s="15" t="s">
        <v>154</v>
      </c>
      <c r="AW133" s="15" t="s">
        <v>30</v>
      </c>
      <c r="AX133" s="15" t="s">
        <v>81</v>
      </c>
      <c r="AY133" s="278" t="s">
        <v>148</v>
      </c>
    </row>
    <row r="134" s="2" customFormat="1" ht="24.15" customHeight="1">
      <c r="A134" s="38"/>
      <c r="B134" s="39"/>
      <c r="C134" s="228" t="s">
        <v>83</v>
      </c>
      <c r="D134" s="228" t="s">
        <v>150</v>
      </c>
      <c r="E134" s="229" t="s">
        <v>354</v>
      </c>
      <c r="F134" s="230" t="s">
        <v>355</v>
      </c>
      <c r="G134" s="231" t="s">
        <v>153</v>
      </c>
      <c r="H134" s="232">
        <v>9.3840000000000003</v>
      </c>
      <c r="I134" s="233"/>
      <c r="J134" s="234">
        <f>ROUND(I134*H134,2)</f>
        <v>0</v>
      </c>
      <c r="K134" s="235"/>
      <c r="L134" s="44"/>
      <c r="M134" s="236" t="s">
        <v>1</v>
      </c>
      <c r="N134" s="237" t="s">
        <v>40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0" t="s">
        <v>154</v>
      </c>
      <c r="AT134" s="240" t="s">
        <v>150</v>
      </c>
      <c r="AU134" s="240" t="s">
        <v>83</v>
      </c>
      <c r="AY134" s="17" t="s">
        <v>148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7" t="s">
        <v>154</v>
      </c>
      <c r="BK134" s="241">
        <f>ROUND(I134*H134,2)</f>
        <v>0</v>
      </c>
      <c r="BL134" s="17" t="s">
        <v>154</v>
      </c>
      <c r="BM134" s="240" t="s">
        <v>154</v>
      </c>
    </row>
    <row r="135" s="2" customFormat="1">
      <c r="A135" s="38"/>
      <c r="B135" s="39"/>
      <c r="C135" s="40"/>
      <c r="D135" s="242" t="s">
        <v>155</v>
      </c>
      <c r="E135" s="40"/>
      <c r="F135" s="243" t="s">
        <v>355</v>
      </c>
      <c r="G135" s="40"/>
      <c r="H135" s="40"/>
      <c r="I135" s="244"/>
      <c r="J135" s="40"/>
      <c r="K135" s="40"/>
      <c r="L135" s="44"/>
      <c r="M135" s="245"/>
      <c r="N135" s="246"/>
      <c r="O135" s="92"/>
      <c r="P135" s="92"/>
      <c r="Q135" s="92"/>
      <c r="R135" s="92"/>
      <c r="S135" s="92"/>
      <c r="T135" s="93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155</v>
      </c>
      <c r="AU135" s="17" t="s">
        <v>83</v>
      </c>
    </row>
    <row r="136" s="14" customFormat="1">
      <c r="A136" s="14"/>
      <c r="B136" s="257"/>
      <c r="C136" s="258"/>
      <c r="D136" s="242" t="s">
        <v>159</v>
      </c>
      <c r="E136" s="259" t="s">
        <v>1</v>
      </c>
      <c r="F136" s="260" t="s">
        <v>356</v>
      </c>
      <c r="G136" s="258"/>
      <c r="H136" s="261">
        <v>9.3840000000000003</v>
      </c>
      <c r="I136" s="262"/>
      <c r="J136" s="258"/>
      <c r="K136" s="258"/>
      <c r="L136" s="263"/>
      <c r="M136" s="264"/>
      <c r="N136" s="265"/>
      <c r="O136" s="265"/>
      <c r="P136" s="265"/>
      <c r="Q136" s="265"/>
      <c r="R136" s="265"/>
      <c r="S136" s="265"/>
      <c r="T136" s="26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7" t="s">
        <v>159</v>
      </c>
      <c r="AU136" s="267" t="s">
        <v>83</v>
      </c>
      <c r="AV136" s="14" t="s">
        <v>83</v>
      </c>
      <c r="AW136" s="14" t="s">
        <v>30</v>
      </c>
      <c r="AX136" s="14" t="s">
        <v>73</v>
      </c>
      <c r="AY136" s="267" t="s">
        <v>148</v>
      </c>
    </row>
    <row r="137" s="15" customFormat="1">
      <c r="A137" s="15"/>
      <c r="B137" s="268"/>
      <c r="C137" s="269"/>
      <c r="D137" s="242" t="s">
        <v>159</v>
      </c>
      <c r="E137" s="270" t="s">
        <v>1</v>
      </c>
      <c r="F137" s="271" t="s">
        <v>162</v>
      </c>
      <c r="G137" s="269"/>
      <c r="H137" s="272">
        <v>9.3840000000000003</v>
      </c>
      <c r="I137" s="273"/>
      <c r="J137" s="269"/>
      <c r="K137" s="269"/>
      <c r="L137" s="274"/>
      <c r="M137" s="275"/>
      <c r="N137" s="276"/>
      <c r="O137" s="276"/>
      <c r="P137" s="276"/>
      <c r="Q137" s="276"/>
      <c r="R137" s="276"/>
      <c r="S137" s="276"/>
      <c r="T137" s="27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8" t="s">
        <v>159</v>
      </c>
      <c r="AU137" s="278" t="s">
        <v>83</v>
      </c>
      <c r="AV137" s="15" t="s">
        <v>154</v>
      </c>
      <c r="AW137" s="15" t="s">
        <v>30</v>
      </c>
      <c r="AX137" s="15" t="s">
        <v>81</v>
      </c>
      <c r="AY137" s="278" t="s">
        <v>148</v>
      </c>
    </row>
    <row r="138" s="2" customFormat="1" ht="16.5" customHeight="1">
      <c r="A138" s="38"/>
      <c r="B138" s="39"/>
      <c r="C138" s="279" t="s">
        <v>163</v>
      </c>
      <c r="D138" s="279" t="s">
        <v>168</v>
      </c>
      <c r="E138" s="280" t="s">
        <v>169</v>
      </c>
      <c r="F138" s="281" t="s">
        <v>288</v>
      </c>
      <c r="G138" s="282" t="s">
        <v>171</v>
      </c>
      <c r="H138" s="283">
        <v>2.8149999999999999</v>
      </c>
      <c r="I138" s="284"/>
      <c r="J138" s="285">
        <f>ROUND(I138*H138,2)</f>
        <v>0</v>
      </c>
      <c r="K138" s="286"/>
      <c r="L138" s="287"/>
      <c r="M138" s="288" t="s">
        <v>1</v>
      </c>
      <c r="N138" s="289" t="s">
        <v>40</v>
      </c>
      <c r="O138" s="92"/>
      <c r="P138" s="238">
        <f>O138*H138</f>
        <v>0</v>
      </c>
      <c r="Q138" s="238">
        <v>1</v>
      </c>
      <c r="R138" s="238">
        <f>Q138*H138</f>
        <v>2.8149999999999999</v>
      </c>
      <c r="S138" s="238">
        <v>0</v>
      </c>
      <c r="T138" s="23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0" t="s">
        <v>172</v>
      </c>
      <c r="AT138" s="240" t="s">
        <v>168</v>
      </c>
      <c r="AU138" s="240" t="s">
        <v>83</v>
      </c>
      <c r="AY138" s="17" t="s">
        <v>148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7" t="s">
        <v>154</v>
      </c>
      <c r="BK138" s="241">
        <f>ROUND(I138*H138,2)</f>
        <v>0</v>
      </c>
      <c r="BL138" s="17" t="s">
        <v>154</v>
      </c>
      <c r="BM138" s="240" t="s">
        <v>166</v>
      </c>
    </row>
    <row r="139" s="2" customFormat="1">
      <c r="A139" s="38"/>
      <c r="B139" s="39"/>
      <c r="C139" s="40"/>
      <c r="D139" s="242" t="s">
        <v>155</v>
      </c>
      <c r="E139" s="40"/>
      <c r="F139" s="243" t="s">
        <v>288</v>
      </c>
      <c r="G139" s="40"/>
      <c r="H139" s="40"/>
      <c r="I139" s="244"/>
      <c r="J139" s="40"/>
      <c r="K139" s="40"/>
      <c r="L139" s="44"/>
      <c r="M139" s="245"/>
      <c r="N139" s="246"/>
      <c r="O139" s="92"/>
      <c r="P139" s="92"/>
      <c r="Q139" s="92"/>
      <c r="R139" s="92"/>
      <c r="S139" s="92"/>
      <c r="T139" s="93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155</v>
      </c>
      <c r="AU139" s="17" t="s">
        <v>83</v>
      </c>
    </row>
    <row r="140" s="14" customFormat="1">
      <c r="A140" s="14"/>
      <c r="B140" s="257"/>
      <c r="C140" s="258"/>
      <c r="D140" s="242" t="s">
        <v>159</v>
      </c>
      <c r="E140" s="259" t="s">
        <v>1</v>
      </c>
      <c r="F140" s="260" t="s">
        <v>357</v>
      </c>
      <c r="G140" s="258"/>
      <c r="H140" s="261">
        <v>2.8149999999999999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7" t="s">
        <v>159</v>
      </c>
      <c r="AU140" s="267" t="s">
        <v>83</v>
      </c>
      <c r="AV140" s="14" t="s">
        <v>83</v>
      </c>
      <c r="AW140" s="14" t="s">
        <v>30</v>
      </c>
      <c r="AX140" s="14" t="s">
        <v>73</v>
      </c>
      <c r="AY140" s="267" t="s">
        <v>148</v>
      </c>
    </row>
    <row r="141" s="15" customFormat="1">
      <c r="A141" s="15"/>
      <c r="B141" s="268"/>
      <c r="C141" s="269"/>
      <c r="D141" s="242" t="s">
        <v>159</v>
      </c>
      <c r="E141" s="270" t="s">
        <v>1</v>
      </c>
      <c r="F141" s="271" t="s">
        <v>162</v>
      </c>
      <c r="G141" s="269"/>
      <c r="H141" s="272">
        <v>2.8149999999999999</v>
      </c>
      <c r="I141" s="273"/>
      <c r="J141" s="269"/>
      <c r="K141" s="269"/>
      <c r="L141" s="274"/>
      <c r="M141" s="275"/>
      <c r="N141" s="276"/>
      <c r="O141" s="276"/>
      <c r="P141" s="276"/>
      <c r="Q141" s="276"/>
      <c r="R141" s="276"/>
      <c r="S141" s="276"/>
      <c r="T141" s="27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8" t="s">
        <v>159</v>
      </c>
      <c r="AU141" s="278" t="s">
        <v>83</v>
      </c>
      <c r="AV141" s="15" t="s">
        <v>154</v>
      </c>
      <c r="AW141" s="15" t="s">
        <v>30</v>
      </c>
      <c r="AX141" s="15" t="s">
        <v>81</v>
      </c>
      <c r="AY141" s="278" t="s">
        <v>148</v>
      </c>
    </row>
    <row r="142" s="2" customFormat="1" ht="24.15" customHeight="1">
      <c r="A142" s="38"/>
      <c r="B142" s="39"/>
      <c r="C142" s="228" t="s">
        <v>154</v>
      </c>
      <c r="D142" s="228" t="s">
        <v>150</v>
      </c>
      <c r="E142" s="229" t="s">
        <v>174</v>
      </c>
      <c r="F142" s="230" t="s">
        <v>291</v>
      </c>
      <c r="G142" s="231" t="s">
        <v>153</v>
      </c>
      <c r="H142" s="232">
        <v>9.3840000000000003</v>
      </c>
      <c r="I142" s="233"/>
      <c r="J142" s="234">
        <f>ROUND(I142*H142,2)</f>
        <v>0</v>
      </c>
      <c r="K142" s="235"/>
      <c r="L142" s="44"/>
      <c r="M142" s="236" t="s">
        <v>1</v>
      </c>
      <c r="N142" s="237" t="s">
        <v>40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0" t="s">
        <v>154</v>
      </c>
      <c r="AT142" s="240" t="s">
        <v>150</v>
      </c>
      <c r="AU142" s="240" t="s">
        <v>83</v>
      </c>
      <c r="AY142" s="17" t="s">
        <v>148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7" t="s">
        <v>154</v>
      </c>
      <c r="BK142" s="241">
        <f>ROUND(I142*H142,2)</f>
        <v>0</v>
      </c>
      <c r="BL142" s="17" t="s">
        <v>154</v>
      </c>
      <c r="BM142" s="240" t="s">
        <v>172</v>
      </c>
    </row>
    <row r="143" s="2" customFormat="1">
      <c r="A143" s="38"/>
      <c r="B143" s="39"/>
      <c r="C143" s="40"/>
      <c r="D143" s="242" t="s">
        <v>155</v>
      </c>
      <c r="E143" s="40"/>
      <c r="F143" s="243" t="s">
        <v>291</v>
      </c>
      <c r="G143" s="40"/>
      <c r="H143" s="40"/>
      <c r="I143" s="244"/>
      <c r="J143" s="40"/>
      <c r="K143" s="40"/>
      <c r="L143" s="44"/>
      <c r="M143" s="245"/>
      <c r="N143" s="246"/>
      <c r="O143" s="92"/>
      <c r="P143" s="92"/>
      <c r="Q143" s="92"/>
      <c r="R143" s="92"/>
      <c r="S143" s="92"/>
      <c r="T143" s="93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155</v>
      </c>
      <c r="AU143" s="17" t="s">
        <v>83</v>
      </c>
    </row>
    <row r="144" s="14" customFormat="1">
      <c r="A144" s="14"/>
      <c r="B144" s="257"/>
      <c r="C144" s="258"/>
      <c r="D144" s="242" t="s">
        <v>159</v>
      </c>
      <c r="E144" s="259" t="s">
        <v>1</v>
      </c>
      <c r="F144" s="260" t="s">
        <v>356</v>
      </c>
      <c r="G144" s="258"/>
      <c r="H144" s="261">
        <v>9.3840000000000003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159</v>
      </c>
      <c r="AU144" s="267" t="s">
        <v>83</v>
      </c>
      <c r="AV144" s="14" t="s">
        <v>83</v>
      </c>
      <c r="AW144" s="14" t="s">
        <v>30</v>
      </c>
      <c r="AX144" s="14" t="s">
        <v>73</v>
      </c>
      <c r="AY144" s="267" t="s">
        <v>148</v>
      </c>
    </row>
    <row r="145" s="15" customFormat="1">
      <c r="A145" s="15"/>
      <c r="B145" s="268"/>
      <c r="C145" s="269"/>
      <c r="D145" s="242" t="s">
        <v>159</v>
      </c>
      <c r="E145" s="270" t="s">
        <v>1</v>
      </c>
      <c r="F145" s="271" t="s">
        <v>162</v>
      </c>
      <c r="G145" s="269"/>
      <c r="H145" s="272">
        <v>9.3840000000000003</v>
      </c>
      <c r="I145" s="273"/>
      <c r="J145" s="269"/>
      <c r="K145" s="269"/>
      <c r="L145" s="274"/>
      <c r="M145" s="275"/>
      <c r="N145" s="276"/>
      <c r="O145" s="276"/>
      <c r="P145" s="276"/>
      <c r="Q145" s="276"/>
      <c r="R145" s="276"/>
      <c r="S145" s="276"/>
      <c r="T145" s="27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8" t="s">
        <v>159</v>
      </c>
      <c r="AU145" s="278" t="s">
        <v>83</v>
      </c>
      <c r="AV145" s="15" t="s">
        <v>154</v>
      </c>
      <c r="AW145" s="15" t="s">
        <v>30</v>
      </c>
      <c r="AX145" s="15" t="s">
        <v>81</v>
      </c>
      <c r="AY145" s="278" t="s">
        <v>148</v>
      </c>
    </row>
    <row r="146" s="2" customFormat="1" ht="16.5" customHeight="1">
      <c r="A146" s="38"/>
      <c r="B146" s="39"/>
      <c r="C146" s="279" t="s">
        <v>173</v>
      </c>
      <c r="D146" s="279" t="s">
        <v>168</v>
      </c>
      <c r="E146" s="280" t="s">
        <v>177</v>
      </c>
      <c r="F146" s="281" t="s">
        <v>178</v>
      </c>
      <c r="G146" s="282" t="s">
        <v>179</v>
      </c>
      <c r="H146" s="283">
        <v>0.0040000000000000001</v>
      </c>
      <c r="I146" s="284"/>
      <c r="J146" s="285">
        <f>ROUND(I146*H146,2)</f>
        <v>0</v>
      </c>
      <c r="K146" s="286"/>
      <c r="L146" s="287"/>
      <c r="M146" s="288" t="s">
        <v>1</v>
      </c>
      <c r="N146" s="289" t="s">
        <v>40</v>
      </c>
      <c r="O146" s="92"/>
      <c r="P146" s="238">
        <f>O146*H146</f>
        <v>0</v>
      </c>
      <c r="Q146" s="238">
        <v>0.001</v>
      </c>
      <c r="R146" s="238">
        <f>Q146*H146</f>
        <v>3.9999999999999998E-06</v>
      </c>
      <c r="S146" s="238">
        <v>0</v>
      </c>
      <c r="T146" s="23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0" t="s">
        <v>172</v>
      </c>
      <c r="AT146" s="240" t="s">
        <v>168</v>
      </c>
      <c r="AU146" s="240" t="s">
        <v>83</v>
      </c>
      <c r="AY146" s="17" t="s">
        <v>148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7" t="s">
        <v>154</v>
      </c>
      <c r="BK146" s="241">
        <f>ROUND(I146*H146,2)</f>
        <v>0</v>
      </c>
      <c r="BL146" s="17" t="s">
        <v>154</v>
      </c>
      <c r="BM146" s="240" t="s">
        <v>176</v>
      </c>
    </row>
    <row r="147" s="2" customFormat="1">
      <c r="A147" s="38"/>
      <c r="B147" s="39"/>
      <c r="C147" s="40"/>
      <c r="D147" s="242" t="s">
        <v>155</v>
      </c>
      <c r="E147" s="40"/>
      <c r="F147" s="243" t="s">
        <v>178</v>
      </c>
      <c r="G147" s="40"/>
      <c r="H147" s="40"/>
      <c r="I147" s="244"/>
      <c r="J147" s="40"/>
      <c r="K147" s="40"/>
      <c r="L147" s="44"/>
      <c r="M147" s="245"/>
      <c r="N147" s="246"/>
      <c r="O147" s="92"/>
      <c r="P147" s="92"/>
      <c r="Q147" s="92"/>
      <c r="R147" s="92"/>
      <c r="S147" s="92"/>
      <c r="T147" s="9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155</v>
      </c>
      <c r="AU147" s="17" t="s">
        <v>83</v>
      </c>
    </row>
    <row r="148" s="12" customFormat="1" ht="22.8" customHeight="1">
      <c r="A148" s="12"/>
      <c r="B148" s="212"/>
      <c r="C148" s="213"/>
      <c r="D148" s="214" t="s">
        <v>72</v>
      </c>
      <c r="E148" s="226" t="s">
        <v>190</v>
      </c>
      <c r="F148" s="226" t="s">
        <v>227</v>
      </c>
      <c r="G148" s="213"/>
      <c r="H148" s="213"/>
      <c r="I148" s="216"/>
      <c r="J148" s="227">
        <f>BK148</f>
        <v>0</v>
      </c>
      <c r="K148" s="213"/>
      <c r="L148" s="218"/>
      <c r="M148" s="219"/>
      <c r="N148" s="220"/>
      <c r="O148" s="220"/>
      <c r="P148" s="221">
        <f>SUM(P149:P152)</f>
        <v>0</v>
      </c>
      <c r="Q148" s="220"/>
      <c r="R148" s="221">
        <f>SUM(R149:R152)</f>
        <v>0</v>
      </c>
      <c r="S148" s="220"/>
      <c r="T148" s="222">
        <f>SUM(T149:T152)</f>
        <v>0.70145400000000002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3" t="s">
        <v>81</v>
      </c>
      <c r="AT148" s="224" t="s">
        <v>72</v>
      </c>
      <c r="AU148" s="224" t="s">
        <v>81</v>
      </c>
      <c r="AY148" s="223" t="s">
        <v>148</v>
      </c>
      <c r="BK148" s="225">
        <f>SUM(BK149:BK152)</f>
        <v>0</v>
      </c>
    </row>
    <row r="149" s="2" customFormat="1" ht="24.15" customHeight="1">
      <c r="A149" s="38"/>
      <c r="B149" s="39"/>
      <c r="C149" s="228" t="s">
        <v>166</v>
      </c>
      <c r="D149" s="228" t="s">
        <v>150</v>
      </c>
      <c r="E149" s="229" t="s">
        <v>358</v>
      </c>
      <c r="F149" s="230" t="s">
        <v>359</v>
      </c>
      <c r="G149" s="231" t="s">
        <v>158</v>
      </c>
      <c r="H149" s="232">
        <v>17.986000000000001</v>
      </c>
      <c r="I149" s="233"/>
      <c r="J149" s="234">
        <f>ROUND(I149*H149,2)</f>
        <v>0</v>
      </c>
      <c r="K149" s="235"/>
      <c r="L149" s="44"/>
      <c r="M149" s="236" t="s">
        <v>1</v>
      </c>
      <c r="N149" s="237" t="s">
        <v>40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0.039</v>
      </c>
      <c r="T149" s="239">
        <f>S149*H149</f>
        <v>0.70145400000000002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0" t="s">
        <v>154</v>
      </c>
      <c r="AT149" s="240" t="s">
        <v>150</v>
      </c>
      <c r="AU149" s="240" t="s">
        <v>83</v>
      </c>
      <c r="AY149" s="17" t="s">
        <v>148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7" t="s">
        <v>154</v>
      </c>
      <c r="BK149" s="241">
        <f>ROUND(I149*H149,2)</f>
        <v>0</v>
      </c>
      <c r="BL149" s="17" t="s">
        <v>154</v>
      </c>
      <c r="BM149" s="240" t="s">
        <v>180</v>
      </c>
    </row>
    <row r="150" s="2" customFormat="1">
      <c r="A150" s="38"/>
      <c r="B150" s="39"/>
      <c r="C150" s="40"/>
      <c r="D150" s="242" t="s">
        <v>155</v>
      </c>
      <c r="E150" s="40"/>
      <c r="F150" s="243" t="s">
        <v>359</v>
      </c>
      <c r="G150" s="40"/>
      <c r="H150" s="40"/>
      <c r="I150" s="244"/>
      <c r="J150" s="40"/>
      <c r="K150" s="40"/>
      <c r="L150" s="44"/>
      <c r="M150" s="245"/>
      <c r="N150" s="246"/>
      <c r="O150" s="92"/>
      <c r="P150" s="92"/>
      <c r="Q150" s="92"/>
      <c r="R150" s="92"/>
      <c r="S150" s="92"/>
      <c r="T150" s="93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155</v>
      </c>
      <c r="AU150" s="17" t="s">
        <v>83</v>
      </c>
    </row>
    <row r="151" s="14" customFormat="1">
      <c r="A151" s="14"/>
      <c r="B151" s="257"/>
      <c r="C151" s="258"/>
      <c r="D151" s="242" t="s">
        <v>159</v>
      </c>
      <c r="E151" s="259" t="s">
        <v>1</v>
      </c>
      <c r="F151" s="260" t="s">
        <v>360</v>
      </c>
      <c r="G151" s="258"/>
      <c r="H151" s="261">
        <v>17.986000000000001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7" t="s">
        <v>159</v>
      </c>
      <c r="AU151" s="267" t="s">
        <v>83</v>
      </c>
      <c r="AV151" s="14" t="s">
        <v>83</v>
      </c>
      <c r="AW151" s="14" t="s">
        <v>30</v>
      </c>
      <c r="AX151" s="14" t="s">
        <v>73</v>
      </c>
      <c r="AY151" s="267" t="s">
        <v>148</v>
      </c>
    </row>
    <row r="152" s="15" customFormat="1">
      <c r="A152" s="15"/>
      <c r="B152" s="268"/>
      <c r="C152" s="269"/>
      <c r="D152" s="242" t="s">
        <v>159</v>
      </c>
      <c r="E152" s="270" t="s">
        <v>1</v>
      </c>
      <c r="F152" s="271" t="s">
        <v>162</v>
      </c>
      <c r="G152" s="269"/>
      <c r="H152" s="272">
        <v>17.986000000000001</v>
      </c>
      <c r="I152" s="273"/>
      <c r="J152" s="269"/>
      <c r="K152" s="269"/>
      <c r="L152" s="274"/>
      <c r="M152" s="275"/>
      <c r="N152" s="276"/>
      <c r="O152" s="276"/>
      <c r="P152" s="276"/>
      <c r="Q152" s="276"/>
      <c r="R152" s="276"/>
      <c r="S152" s="276"/>
      <c r="T152" s="27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8" t="s">
        <v>159</v>
      </c>
      <c r="AU152" s="278" t="s">
        <v>83</v>
      </c>
      <c r="AV152" s="15" t="s">
        <v>154</v>
      </c>
      <c r="AW152" s="15" t="s">
        <v>30</v>
      </c>
      <c r="AX152" s="15" t="s">
        <v>81</v>
      </c>
      <c r="AY152" s="278" t="s">
        <v>148</v>
      </c>
    </row>
    <row r="153" s="12" customFormat="1" ht="22.8" customHeight="1">
      <c r="A153" s="12"/>
      <c r="B153" s="212"/>
      <c r="C153" s="213"/>
      <c r="D153" s="214" t="s">
        <v>72</v>
      </c>
      <c r="E153" s="226" t="s">
        <v>235</v>
      </c>
      <c r="F153" s="226" t="s">
        <v>236</v>
      </c>
      <c r="G153" s="213"/>
      <c r="H153" s="213"/>
      <c r="I153" s="216"/>
      <c r="J153" s="227">
        <f>BK153</f>
        <v>0</v>
      </c>
      <c r="K153" s="213"/>
      <c r="L153" s="218"/>
      <c r="M153" s="219"/>
      <c r="N153" s="220"/>
      <c r="O153" s="220"/>
      <c r="P153" s="221">
        <f>SUM(P154:P165)</f>
        <v>0</v>
      </c>
      <c r="Q153" s="220"/>
      <c r="R153" s="221">
        <f>SUM(R154:R165)</f>
        <v>0</v>
      </c>
      <c r="S153" s="220"/>
      <c r="T153" s="222">
        <f>SUM(T154:T165)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3" t="s">
        <v>81</v>
      </c>
      <c r="AT153" s="224" t="s">
        <v>72</v>
      </c>
      <c r="AU153" s="224" t="s">
        <v>81</v>
      </c>
      <c r="AY153" s="223" t="s">
        <v>148</v>
      </c>
      <c r="BK153" s="225">
        <f>SUM(BK154:BK165)</f>
        <v>0</v>
      </c>
    </row>
    <row r="154" s="2" customFormat="1" ht="16.5" customHeight="1">
      <c r="A154" s="38"/>
      <c r="B154" s="39"/>
      <c r="C154" s="228" t="s">
        <v>182</v>
      </c>
      <c r="D154" s="228" t="s">
        <v>150</v>
      </c>
      <c r="E154" s="229" t="s">
        <v>237</v>
      </c>
      <c r="F154" s="230" t="s">
        <v>238</v>
      </c>
      <c r="G154" s="231" t="s">
        <v>171</v>
      </c>
      <c r="H154" s="232">
        <v>0.76600000000000001</v>
      </c>
      <c r="I154" s="233"/>
      <c r="J154" s="234">
        <f>ROUND(I154*H154,2)</f>
        <v>0</v>
      </c>
      <c r="K154" s="235"/>
      <c r="L154" s="44"/>
      <c r="M154" s="236" t="s">
        <v>1</v>
      </c>
      <c r="N154" s="237" t="s">
        <v>40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0" t="s">
        <v>154</v>
      </c>
      <c r="AT154" s="240" t="s">
        <v>150</v>
      </c>
      <c r="AU154" s="240" t="s">
        <v>83</v>
      </c>
      <c r="AY154" s="17" t="s">
        <v>148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7" t="s">
        <v>154</v>
      </c>
      <c r="BK154" s="241">
        <f>ROUND(I154*H154,2)</f>
        <v>0</v>
      </c>
      <c r="BL154" s="17" t="s">
        <v>154</v>
      </c>
      <c r="BM154" s="240" t="s">
        <v>186</v>
      </c>
    </row>
    <row r="155" s="2" customFormat="1">
      <c r="A155" s="38"/>
      <c r="B155" s="39"/>
      <c r="C155" s="40"/>
      <c r="D155" s="242" t="s">
        <v>155</v>
      </c>
      <c r="E155" s="40"/>
      <c r="F155" s="243" t="s">
        <v>238</v>
      </c>
      <c r="G155" s="40"/>
      <c r="H155" s="40"/>
      <c r="I155" s="244"/>
      <c r="J155" s="40"/>
      <c r="K155" s="40"/>
      <c r="L155" s="44"/>
      <c r="M155" s="245"/>
      <c r="N155" s="246"/>
      <c r="O155" s="92"/>
      <c r="P155" s="92"/>
      <c r="Q155" s="92"/>
      <c r="R155" s="92"/>
      <c r="S155" s="92"/>
      <c r="T155" s="93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155</v>
      </c>
      <c r="AU155" s="17" t="s">
        <v>83</v>
      </c>
    </row>
    <row r="156" s="2" customFormat="1" ht="24.15" customHeight="1">
      <c r="A156" s="38"/>
      <c r="B156" s="39"/>
      <c r="C156" s="228" t="s">
        <v>172</v>
      </c>
      <c r="D156" s="228" t="s">
        <v>150</v>
      </c>
      <c r="E156" s="229" t="s">
        <v>240</v>
      </c>
      <c r="F156" s="230" t="s">
        <v>311</v>
      </c>
      <c r="G156" s="231" t="s">
        <v>171</v>
      </c>
      <c r="H156" s="232">
        <v>0.76600000000000001</v>
      </c>
      <c r="I156" s="233"/>
      <c r="J156" s="234">
        <f>ROUND(I156*H156,2)</f>
        <v>0</v>
      </c>
      <c r="K156" s="235"/>
      <c r="L156" s="44"/>
      <c r="M156" s="236" t="s">
        <v>1</v>
      </c>
      <c r="N156" s="237" t="s">
        <v>40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0" t="s">
        <v>154</v>
      </c>
      <c r="AT156" s="240" t="s">
        <v>150</v>
      </c>
      <c r="AU156" s="240" t="s">
        <v>83</v>
      </c>
      <c r="AY156" s="17" t="s">
        <v>148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7" t="s">
        <v>154</v>
      </c>
      <c r="BK156" s="241">
        <f>ROUND(I156*H156,2)</f>
        <v>0</v>
      </c>
      <c r="BL156" s="17" t="s">
        <v>154</v>
      </c>
      <c r="BM156" s="240" t="s">
        <v>189</v>
      </c>
    </row>
    <row r="157" s="2" customFormat="1">
      <c r="A157" s="38"/>
      <c r="B157" s="39"/>
      <c r="C157" s="40"/>
      <c r="D157" s="242" t="s">
        <v>155</v>
      </c>
      <c r="E157" s="40"/>
      <c r="F157" s="243" t="s">
        <v>311</v>
      </c>
      <c r="G157" s="40"/>
      <c r="H157" s="40"/>
      <c r="I157" s="244"/>
      <c r="J157" s="40"/>
      <c r="K157" s="40"/>
      <c r="L157" s="44"/>
      <c r="M157" s="245"/>
      <c r="N157" s="246"/>
      <c r="O157" s="92"/>
      <c r="P157" s="92"/>
      <c r="Q157" s="92"/>
      <c r="R157" s="92"/>
      <c r="S157" s="92"/>
      <c r="T157" s="93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155</v>
      </c>
      <c r="AU157" s="17" t="s">
        <v>83</v>
      </c>
    </row>
    <row r="158" s="2" customFormat="1" ht="24.15" customHeight="1">
      <c r="A158" s="38"/>
      <c r="B158" s="39"/>
      <c r="C158" s="228" t="s">
        <v>190</v>
      </c>
      <c r="D158" s="228" t="s">
        <v>150</v>
      </c>
      <c r="E158" s="229" t="s">
        <v>244</v>
      </c>
      <c r="F158" s="230" t="s">
        <v>245</v>
      </c>
      <c r="G158" s="231" t="s">
        <v>171</v>
      </c>
      <c r="H158" s="232">
        <v>11.49</v>
      </c>
      <c r="I158" s="233"/>
      <c r="J158" s="234">
        <f>ROUND(I158*H158,2)</f>
        <v>0</v>
      </c>
      <c r="K158" s="235"/>
      <c r="L158" s="44"/>
      <c r="M158" s="236" t="s">
        <v>1</v>
      </c>
      <c r="N158" s="237" t="s">
        <v>40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0" t="s">
        <v>154</v>
      </c>
      <c r="AT158" s="240" t="s">
        <v>150</v>
      </c>
      <c r="AU158" s="240" t="s">
        <v>83</v>
      </c>
      <c r="AY158" s="17" t="s">
        <v>148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7" t="s">
        <v>154</v>
      </c>
      <c r="BK158" s="241">
        <f>ROUND(I158*H158,2)</f>
        <v>0</v>
      </c>
      <c r="BL158" s="17" t="s">
        <v>154</v>
      </c>
      <c r="BM158" s="240" t="s">
        <v>193</v>
      </c>
    </row>
    <row r="159" s="2" customFormat="1">
      <c r="A159" s="38"/>
      <c r="B159" s="39"/>
      <c r="C159" s="40"/>
      <c r="D159" s="242" t="s">
        <v>155</v>
      </c>
      <c r="E159" s="40"/>
      <c r="F159" s="243" t="s">
        <v>245</v>
      </c>
      <c r="G159" s="40"/>
      <c r="H159" s="40"/>
      <c r="I159" s="244"/>
      <c r="J159" s="40"/>
      <c r="K159" s="40"/>
      <c r="L159" s="44"/>
      <c r="M159" s="245"/>
      <c r="N159" s="246"/>
      <c r="O159" s="92"/>
      <c r="P159" s="92"/>
      <c r="Q159" s="92"/>
      <c r="R159" s="92"/>
      <c r="S159" s="92"/>
      <c r="T159" s="93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155</v>
      </c>
      <c r="AU159" s="17" t="s">
        <v>83</v>
      </c>
    </row>
    <row r="160" s="14" customFormat="1">
      <c r="A160" s="14"/>
      <c r="B160" s="257"/>
      <c r="C160" s="258"/>
      <c r="D160" s="242" t="s">
        <v>159</v>
      </c>
      <c r="E160" s="259" t="s">
        <v>1</v>
      </c>
      <c r="F160" s="260" t="s">
        <v>361</v>
      </c>
      <c r="G160" s="258"/>
      <c r="H160" s="261">
        <v>11.49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7" t="s">
        <v>159</v>
      </c>
      <c r="AU160" s="267" t="s">
        <v>83</v>
      </c>
      <c r="AV160" s="14" t="s">
        <v>83</v>
      </c>
      <c r="AW160" s="14" t="s">
        <v>30</v>
      </c>
      <c r="AX160" s="14" t="s">
        <v>73</v>
      </c>
      <c r="AY160" s="267" t="s">
        <v>148</v>
      </c>
    </row>
    <row r="161" s="15" customFormat="1">
      <c r="A161" s="15"/>
      <c r="B161" s="268"/>
      <c r="C161" s="269"/>
      <c r="D161" s="242" t="s">
        <v>159</v>
      </c>
      <c r="E161" s="270" t="s">
        <v>1</v>
      </c>
      <c r="F161" s="271" t="s">
        <v>162</v>
      </c>
      <c r="G161" s="269"/>
      <c r="H161" s="272">
        <v>11.49</v>
      </c>
      <c r="I161" s="273"/>
      <c r="J161" s="269"/>
      <c r="K161" s="269"/>
      <c r="L161" s="274"/>
      <c r="M161" s="275"/>
      <c r="N161" s="276"/>
      <c r="O161" s="276"/>
      <c r="P161" s="276"/>
      <c r="Q161" s="276"/>
      <c r="R161" s="276"/>
      <c r="S161" s="276"/>
      <c r="T161" s="27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8" t="s">
        <v>159</v>
      </c>
      <c r="AU161" s="278" t="s">
        <v>83</v>
      </c>
      <c r="AV161" s="15" t="s">
        <v>154</v>
      </c>
      <c r="AW161" s="15" t="s">
        <v>30</v>
      </c>
      <c r="AX161" s="15" t="s">
        <v>81</v>
      </c>
      <c r="AY161" s="278" t="s">
        <v>148</v>
      </c>
    </row>
    <row r="162" s="2" customFormat="1" ht="33" customHeight="1">
      <c r="A162" s="38"/>
      <c r="B162" s="39"/>
      <c r="C162" s="228" t="s">
        <v>176</v>
      </c>
      <c r="D162" s="228" t="s">
        <v>150</v>
      </c>
      <c r="E162" s="229" t="s">
        <v>248</v>
      </c>
      <c r="F162" s="230" t="s">
        <v>249</v>
      </c>
      <c r="G162" s="231" t="s">
        <v>171</v>
      </c>
      <c r="H162" s="232">
        <v>0.064000000000000001</v>
      </c>
      <c r="I162" s="233"/>
      <c r="J162" s="234">
        <f>ROUND(I162*H162,2)</f>
        <v>0</v>
      </c>
      <c r="K162" s="235"/>
      <c r="L162" s="44"/>
      <c r="M162" s="236" t="s">
        <v>1</v>
      </c>
      <c r="N162" s="237" t="s">
        <v>40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0" t="s">
        <v>154</v>
      </c>
      <c r="AT162" s="240" t="s">
        <v>150</v>
      </c>
      <c r="AU162" s="240" t="s">
        <v>83</v>
      </c>
      <c r="AY162" s="17" t="s">
        <v>148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7" t="s">
        <v>154</v>
      </c>
      <c r="BK162" s="241">
        <f>ROUND(I162*H162,2)</f>
        <v>0</v>
      </c>
      <c r="BL162" s="17" t="s">
        <v>154</v>
      </c>
      <c r="BM162" s="240" t="s">
        <v>196</v>
      </c>
    </row>
    <row r="163" s="2" customFormat="1">
      <c r="A163" s="38"/>
      <c r="B163" s="39"/>
      <c r="C163" s="40"/>
      <c r="D163" s="242" t="s">
        <v>155</v>
      </c>
      <c r="E163" s="40"/>
      <c r="F163" s="243" t="s">
        <v>249</v>
      </c>
      <c r="G163" s="40"/>
      <c r="H163" s="40"/>
      <c r="I163" s="244"/>
      <c r="J163" s="40"/>
      <c r="K163" s="40"/>
      <c r="L163" s="44"/>
      <c r="M163" s="245"/>
      <c r="N163" s="246"/>
      <c r="O163" s="92"/>
      <c r="P163" s="92"/>
      <c r="Q163" s="92"/>
      <c r="R163" s="92"/>
      <c r="S163" s="92"/>
      <c r="T163" s="93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155</v>
      </c>
      <c r="AU163" s="17" t="s">
        <v>83</v>
      </c>
    </row>
    <row r="164" s="2" customFormat="1" ht="33" customHeight="1">
      <c r="A164" s="38"/>
      <c r="B164" s="39"/>
      <c r="C164" s="228" t="s">
        <v>197</v>
      </c>
      <c r="D164" s="228" t="s">
        <v>150</v>
      </c>
      <c r="E164" s="229" t="s">
        <v>362</v>
      </c>
      <c r="F164" s="230" t="s">
        <v>363</v>
      </c>
      <c r="G164" s="231" t="s">
        <v>171</v>
      </c>
      <c r="H164" s="232">
        <v>0.70099999999999996</v>
      </c>
      <c r="I164" s="233"/>
      <c r="J164" s="234">
        <f>ROUND(I164*H164,2)</f>
        <v>0</v>
      </c>
      <c r="K164" s="235"/>
      <c r="L164" s="44"/>
      <c r="M164" s="236" t="s">
        <v>1</v>
      </c>
      <c r="N164" s="237" t="s">
        <v>40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0" t="s">
        <v>154</v>
      </c>
      <c r="AT164" s="240" t="s">
        <v>150</v>
      </c>
      <c r="AU164" s="240" t="s">
        <v>83</v>
      </c>
      <c r="AY164" s="17" t="s">
        <v>148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7" t="s">
        <v>154</v>
      </c>
      <c r="BK164" s="241">
        <f>ROUND(I164*H164,2)</f>
        <v>0</v>
      </c>
      <c r="BL164" s="17" t="s">
        <v>154</v>
      </c>
      <c r="BM164" s="240" t="s">
        <v>200</v>
      </c>
    </row>
    <row r="165" s="2" customFormat="1">
      <c r="A165" s="38"/>
      <c r="B165" s="39"/>
      <c r="C165" s="40"/>
      <c r="D165" s="242" t="s">
        <v>155</v>
      </c>
      <c r="E165" s="40"/>
      <c r="F165" s="243" t="s">
        <v>363</v>
      </c>
      <c r="G165" s="40"/>
      <c r="H165" s="40"/>
      <c r="I165" s="244"/>
      <c r="J165" s="40"/>
      <c r="K165" s="40"/>
      <c r="L165" s="44"/>
      <c r="M165" s="245"/>
      <c r="N165" s="246"/>
      <c r="O165" s="92"/>
      <c r="P165" s="92"/>
      <c r="Q165" s="92"/>
      <c r="R165" s="92"/>
      <c r="S165" s="92"/>
      <c r="T165" s="93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155</v>
      </c>
      <c r="AU165" s="17" t="s">
        <v>83</v>
      </c>
    </row>
    <row r="166" s="12" customFormat="1" ht="22.8" customHeight="1">
      <c r="A166" s="12"/>
      <c r="B166" s="212"/>
      <c r="C166" s="213"/>
      <c r="D166" s="214" t="s">
        <v>72</v>
      </c>
      <c r="E166" s="226" t="s">
        <v>251</v>
      </c>
      <c r="F166" s="226" t="s">
        <v>252</v>
      </c>
      <c r="G166" s="213"/>
      <c r="H166" s="213"/>
      <c r="I166" s="216"/>
      <c r="J166" s="227">
        <f>BK166</f>
        <v>0</v>
      </c>
      <c r="K166" s="213"/>
      <c r="L166" s="218"/>
      <c r="M166" s="219"/>
      <c r="N166" s="220"/>
      <c r="O166" s="220"/>
      <c r="P166" s="221">
        <f>SUM(P167:P168)</f>
        <v>0</v>
      </c>
      <c r="Q166" s="220"/>
      <c r="R166" s="221">
        <f>SUM(R167:R168)</f>
        <v>0</v>
      </c>
      <c r="S166" s="220"/>
      <c r="T166" s="222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3" t="s">
        <v>81</v>
      </c>
      <c r="AT166" s="224" t="s">
        <v>72</v>
      </c>
      <c r="AU166" s="224" t="s">
        <v>81</v>
      </c>
      <c r="AY166" s="223" t="s">
        <v>148</v>
      </c>
      <c r="BK166" s="225">
        <f>SUM(BK167:BK168)</f>
        <v>0</v>
      </c>
    </row>
    <row r="167" s="2" customFormat="1" ht="16.5" customHeight="1">
      <c r="A167" s="38"/>
      <c r="B167" s="39"/>
      <c r="C167" s="228" t="s">
        <v>180</v>
      </c>
      <c r="D167" s="228" t="s">
        <v>150</v>
      </c>
      <c r="E167" s="229" t="s">
        <v>254</v>
      </c>
      <c r="F167" s="230" t="s">
        <v>255</v>
      </c>
      <c r="G167" s="231" t="s">
        <v>171</v>
      </c>
      <c r="H167" s="232">
        <v>2.8149999999999999</v>
      </c>
      <c r="I167" s="233"/>
      <c r="J167" s="234">
        <f>ROUND(I167*H167,2)</f>
        <v>0</v>
      </c>
      <c r="K167" s="235"/>
      <c r="L167" s="44"/>
      <c r="M167" s="236" t="s">
        <v>1</v>
      </c>
      <c r="N167" s="237" t="s">
        <v>40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0" t="s">
        <v>154</v>
      </c>
      <c r="AT167" s="240" t="s">
        <v>150</v>
      </c>
      <c r="AU167" s="240" t="s">
        <v>83</v>
      </c>
      <c r="AY167" s="17" t="s">
        <v>148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7" t="s">
        <v>154</v>
      </c>
      <c r="BK167" s="241">
        <f>ROUND(I167*H167,2)</f>
        <v>0</v>
      </c>
      <c r="BL167" s="17" t="s">
        <v>154</v>
      </c>
      <c r="BM167" s="240" t="s">
        <v>203</v>
      </c>
    </row>
    <row r="168" s="2" customFormat="1">
      <c r="A168" s="38"/>
      <c r="B168" s="39"/>
      <c r="C168" s="40"/>
      <c r="D168" s="242" t="s">
        <v>155</v>
      </c>
      <c r="E168" s="40"/>
      <c r="F168" s="243" t="s">
        <v>255</v>
      </c>
      <c r="G168" s="40"/>
      <c r="H168" s="40"/>
      <c r="I168" s="244"/>
      <c r="J168" s="40"/>
      <c r="K168" s="40"/>
      <c r="L168" s="44"/>
      <c r="M168" s="245"/>
      <c r="N168" s="246"/>
      <c r="O168" s="92"/>
      <c r="P168" s="92"/>
      <c r="Q168" s="92"/>
      <c r="R168" s="92"/>
      <c r="S168" s="92"/>
      <c r="T168" s="93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155</v>
      </c>
      <c r="AU168" s="17" t="s">
        <v>83</v>
      </c>
    </row>
    <row r="169" s="12" customFormat="1" ht="25.92" customHeight="1">
      <c r="A169" s="12"/>
      <c r="B169" s="212"/>
      <c r="C169" s="213"/>
      <c r="D169" s="214" t="s">
        <v>72</v>
      </c>
      <c r="E169" s="215" t="s">
        <v>364</v>
      </c>
      <c r="F169" s="215" t="s">
        <v>365</v>
      </c>
      <c r="G169" s="213"/>
      <c r="H169" s="213"/>
      <c r="I169" s="216"/>
      <c r="J169" s="217">
        <f>BK169</f>
        <v>0</v>
      </c>
      <c r="K169" s="213"/>
      <c r="L169" s="218"/>
      <c r="M169" s="219"/>
      <c r="N169" s="220"/>
      <c r="O169" s="220"/>
      <c r="P169" s="221">
        <f>P170</f>
        <v>0</v>
      </c>
      <c r="Q169" s="220"/>
      <c r="R169" s="221">
        <f>R170</f>
        <v>0</v>
      </c>
      <c r="S169" s="220"/>
      <c r="T169" s="222">
        <f>T170</f>
        <v>0.064152000000000001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3" t="s">
        <v>83</v>
      </c>
      <c r="AT169" s="224" t="s">
        <v>72</v>
      </c>
      <c r="AU169" s="224" t="s">
        <v>73</v>
      </c>
      <c r="AY169" s="223" t="s">
        <v>148</v>
      </c>
      <c r="BK169" s="225">
        <f>BK170</f>
        <v>0</v>
      </c>
    </row>
    <row r="170" s="12" customFormat="1" ht="22.8" customHeight="1">
      <c r="A170" s="12"/>
      <c r="B170" s="212"/>
      <c r="C170" s="213"/>
      <c r="D170" s="214" t="s">
        <v>72</v>
      </c>
      <c r="E170" s="226" t="s">
        <v>366</v>
      </c>
      <c r="F170" s="226" t="s">
        <v>367</v>
      </c>
      <c r="G170" s="213"/>
      <c r="H170" s="213"/>
      <c r="I170" s="216"/>
      <c r="J170" s="227">
        <f>BK170</f>
        <v>0</v>
      </c>
      <c r="K170" s="213"/>
      <c r="L170" s="218"/>
      <c r="M170" s="219"/>
      <c r="N170" s="220"/>
      <c r="O170" s="220"/>
      <c r="P170" s="221">
        <f>SUM(P171:P174)</f>
        <v>0</v>
      </c>
      <c r="Q170" s="220"/>
      <c r="R170" s="221">
        <f>SUM(R171:R174)</f>
        <v>0</v>
      </c>
      <c r="S170" s="220"/>
      <c r="T170" s="222">
        <f>SUM(T171:T174)</f>
        <v>0.064152000000000001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3" t="s">
        <v>83</v>
      </c>
      <c r="AT170" s="224" t="s">
        <v>72</v>
      </c>
      <c r="AU170" s="224" t="s">
        <v>81</v>
      </c>
      <c r="AY170" s="223" t="s">
        <v>148</v>
      </c>
      <c r="BK170" s="225">
        <f>SUM(BK171:BK174)</f>
        <v>0</v>
      </c>
    </row>
    <row r="171" s="2" customFormat="1" ht="16.5" customHeight="1">
      <c r="A171" s="38"/>
      <c r="B171" s="39"/>
      <c r="C171" s="228" t="s">
        <v>204</v>
      </c>
      <c r="D171" s="228" t="s">
        <v>150</v>
      </c>
      <c r="E171" s="229" t="s">
        <v>368</v>
      </c>
      <c r="F171" s="230" t="s">
        <v>369</v>
      </c>
      <c r="G171" s="231" t="s">
        <v>153</v>
      </c>
      <c r="H171" s="232">
        <v>10.800000000000001</v>
      </c>
      <c r="I171" s="233"/>
      <c r="J171" s="234">
        <f>ROUND(I171*H171,2)</f>
        <v>0</v>
      </c>
      <c r="K171" s="235"/>
      <c r="L171" s="44"/>
      <c r="M171" s="236" t="s">
        <v>1</v>
      </c>
      <c r="N171" s="237" t="s">
        <v>40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0.00594</v>
      </c>
      <c r="T171" s="239">
        <f>S171*H171</f>
        <v>0.064152000000000001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0" t="s">
        <v>189</v>
      </c>
      <c r="AT171" s="240" t="s">
        <v>150</v>
      </c>
      <c r="AU171" s="240" t="s">
        <v>83</v>
      </c>
      <c r="AY171" s="17" t="s">
        <v>148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7" t="s">
        <v>154</v>
      </c>
      <c r="BK171" s="241">
        <f>ROUND(I171*H171,2)</f>
        <v>0</v>
      </c>
      <c r="BL171" s="17" t="s">
        <v>189</v>
      </c>
      <c r="BM171" s="240" t="s">
        <v>207</v>
      </c>
    </row>
    <row r="172" s="2" customFormat="1">
      <c r="A172" s="38"/>
      <c r="B172" s="39"/>
      <c r="C172" s="40"/>
      <c r="D172" s="242" t="s">
        <v>155</v>
      </c>
      <c r="E172" s="40"/>
      <c r="F172" s="243" t="s">
        <v>369</v>
      </c>
      <c r="G172" s="40"/>
      <c r="H172" s="40"/>
      <c r="I172" s="244"/>
      <c r="J172" s="40"/>
      <c r="K172" s="40"/>
      <c r="L172" s="44"/>
      <c r="M172" s="245"/>
      <c r="N172" s="246"/>
      <c r="O172" s="92"/>
      <c r="P172" s="92"/>
      <c r="Q172" s="92"/>
      <c r="R172" s="92"/>
      <c r="S172" s="92"/>
      <c r="T172" s="93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155</v>
      </c>
      <c r="AU172" s="17" t="s">
        <v>83</v>
      </c>
    </row>
    <row r="173" s="14" customFormat="1">
      <c r="A173" s="14"/>
      <c r="B173" s="257"/>
      <c r="C173" s="258"/>
      <c r="D173" s="242" t="s">
        <v>159</v>
      </c>
      <c r="E173" s="259" t="s">
        <v>1</v>
      </c>
      <c r="F173" s="260" t="s">
        <v>370</v>
      </c>
      <c r="G173" s="258"/>
      <c r="H173" s="261">
        <v>10.800000000000001</v>
      </c>
      <c r="I173" s="262"/>
      <c r="J173" s="258"/>
      <c r="K173" s="258"/>
      <c r="L173" s="263"/>
      <c r="M173" s="264"/>
      <c r="N173" s="265"/>
      <c r="O173" s="265"/>
      <c r="P173" s="265"/>
      <c r="Q173" s="265"/>
      <c r="R173" s="265"/>
      <c r="S173" s="265"/>
      <c r="T173" s="26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7" t="s">
        <v>159</v>
      </c>
      <c r="AU173" s="267" t="s">
        <v>83</v>
      </c>
      <c r="AV173" s="14" t="s">
        <v>83</v>
      </c>
      <c r="AW173" s="14" t="s">
        <v>30</v>
      </c>
      <c r="AX173" s="14" t="s">
        <v>73</v>
      </c>
      <c r="AY173" s="267" t="s">
        <v>148</v>
      </c>
    </row>
    <row r="174" s="15" customFormat="1">
      <c r="A174" s="15"/>
      <c r="B174" s="268"/>
      <c r="C174" s="269"/>
      <c r="D174" s="242" t="s">
        <v>159</v>
      </c>
      <c r="E174" s="270" t="s">
        <v>1</v>
      </c>
      <c r="F174" s="271" t="s">
        <v>162</v>
      </c>
      <c r="G174" s="269"/>
      <c r="H174" s="272">
        <v>10.800000000000001</v>
      </c>
      <c r="I174" s="273"/>
      <c r="J174" s="269"/>
      <c r="K174" s="269"/>
      <c r="L174" s="274"/>
      <c r="M174" s="295"/>
      <c r="N174" s="296"/>
      <c r="O174" s="296"/>
      <c r="P174" s="296"/>
      <c r="Q174" s="296"/>
      <c r="R174" s="296"/>
      <c r="S174" s="296"/>
      <c r="T174" s="29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8" t="s">
        <v>159</v>
      </c>
      <c r="AU174" s="278" t="s">
        <v>83</v>
      </c>
      <c r="AV174" s="15" t="s">
        <v>154</v>
      </c>
      <c r="AW174" s="15" t="s">
        <v>30</v>
      </c>
      <c r="AX174" s="15" t="s">
        <v>81</v>
      </c>
      <c r="AY174" s="278" t="s">
        <v>148</v>
      </c>
    </row>
    <row r="175" s="2" customFormat="1" ht="6.96" customHeight="1">
      <c r="A175" s="38"/>
      <c r="B175" s="67"/>
      <c r="C175" s="68"/>
      <c r="D175" s="68"/>
      <c r="E175" s="68"/>
      <c r="F175" s="68"/>
      <c r="G175" s="68"/>
      <c r="H175" s="68"/>
      <c r="I175" s="68"/>
      <c r="J175" s="68"/>
      <c r="K175" s="68"/>
      <c r="L175" s="44"/>
      <c r="M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</row>
  </sheetData>
  <sheetProtection sheet="1" autoFilter="0" formatColumns="0" formatRows="0" objects="1" scenarios="1" spinCount="100000" saltValue="aa3LJvXlyIKfwfm27MizXKbbwcEoTwEKGET3XEx6wg5v1EALeE0nWesXRsDRf1nFwFQM6EjihvAbnG5Y9h66eQ==" hashValue="FD1BJl4TRKcJeQilChJY63G4+V2h286WW+GS1kWZznDqMt2kTkBxW9G4lDrcMbj/687XJFRrYzDyBsIVCIhXoQ==" algorithmName="SHA-512" password="CC35"/>
  <autoFilter ref="C126:K17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83</v>
      </c>
    </row>
    <row r="4" s="1" customFormat="1" ht="24.96" customHeight="1">
      <c r="B4" s="20"/>
      <c r="D4" s="149" t="s">
        <v>115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Drobné stavební práce na objektech OŘ Plzeň</v>
      </c>
      <c r="F7" s="151"/>
      <c r="G7" s="151"/>
      <c r="H7" s="151"/>
      <c r="L7" s="20"/>
    </row>
    <row r="8" s="1" customFormat="1" ht="12" customHeight="1">
      <c r="B8" s="20"/>
      <c r="D8" s="151" t="s">
        <v>116</v>
      </c>
      <c r="L8" s="20"/>
    </row>
    <row r="9" s="2" customFormat="1" ht="16.5" customHeight="1">
      <c r="A9" s="38"/>
      <c r="B9" s="44"/>
      <c r="C9" s="38"/>
      <c r="D9" s="38"/>
      <c r="E9" s="152" t="s">
        <v>329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330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371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24. 7. 2023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ROUND(J125,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ROUND((SUM(BE125:BE163)),  2)</f>
        <v>0</v>
      </c>
      <c r="G35" s="38"/>
      <c r="H35" s="38"/>
      <c r="I35" s="165">
        <v>0.20999999999999999</v>
      </c>
      <c r="J35" s="164">
        <f>ROUND(((SUM(BE125:BE163))*I35),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39</v>
      </c>
      <c r="F36" s="164">
        <f>ROUND((SUM(BF125:BF163)),  2)</f>
        <v>0</v>
      </c>
      <c r="G36" s="38"/>
      <c r="H36" s="38"/>
      <c r="I36" s="165">
        <v>0.14999999999999999</v>
      </c>
      <c r="J36" s="164">
        <f>ROUND(((SUM(BF125:BF163))*I36),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37</v>
      </c>
      <c r="E37" s="151" t="s">
        <v>40</v>
      </c>
      <c r="F37" s="164">
        <f>ROUND((SUM(BG125:BG163)),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41</v>
      </c>
      <c r="F38" s="164">
        <f>ROUND((SUM(BH125:BH163)),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ROUND((SUM(BI125:BI163)),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Drobné stavební práce na objektech OŘ Plzeň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329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330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>PS 03 - Demolice cihelného krbu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24. 7. 2023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119</v>
      </c>
      <c r="D96" s="186"/>
      <c r="E96" s="186"/>
      <c r="F96" s="186"/>
      <c r="G96" s="186"/>
      <c r="H96" s="186"/>
      <c r="I96" s="186"/>
      <c r="J96" s="187" t="s">
        <v>120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121</v>
      </c>
      <c r="D98" s="40"/>
      <c r="E98" s="40"/>
      <c r="F98" s="40"/>
      <c r="G98" s="40"/>
      <c r="H98" s="40"/>
      <c r="I98" s="40"/>
      <c r="J98" s="111">
        <f>J125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189"/>
      <c r="C99" s="190"/>
      <c r="D99" s="191" t="s">
        <v>123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124</v>
      </c>
      <c r="E100" s="197"/>
      <c r="F100" s="197"/>
      <c r="G100" s="197"/>
      <c r="H100" s="197"/>
      <c r="I100" s="197"/>
      <c r="J100" s="198">
        <f>J127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126</v>
      </c>
      <c r="E101" s="197"/>
      <c r="F101" s="197"/>
      <c r="G101" s="197"/>
      <c r="H101" s="197"/>
      <c r="I101" s="197"/>
      <c r="J101" s="198">
        <f>J146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127</v>
      </c>
      <c r="E102" s="197"/>
      <c r="F102" s="197"/>
      <c r="G102" s="197"/>
      <c r="H102" s="197"/>
      <c r="I102" s="197"/>
      <c r="J102" s="198">
        <f>J151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128</v>
      </c>
      <c r="E103" s="197"/>
      <c r="F103" s="197"/>
      <c r="G103" s="197"/>
      <c r="H103" s="197"/>
      <c r="I103" s="197"/>
      <c r="J103" s="198">
        <f>J161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4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133</v>
      </c>
      <c r="D110" s="40"/>
      <c r="E110" s="40"/>
      <c r="F110" s="40"/>
      <c r="G110" s="40"/>
      <c r="H110" s="40"/>
      <c r="I110" s="40"/>
      <c r="J110" s="40"/>
      <c r="K110" s="40"/>
      <c r="L110" s="64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4" t="str">
        <f>E7</f>
        <v>Drobné stavební práce na objektech OŘ Plzeň</v>
      </c>
      <c r="F113" s="32"/>
      <c r="G113" s="32"/>
      <c r="H113" s="32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116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4" t="s">
        <v>329</v>
      </c>
      <c r="F115" s="40"/>
      <c r="G115" s="40"/>
      <c r="H115" s="40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330</v>
      </c>
      <c r="D116" s="40"/>
      <c r="E116" s="40"/>
      <c r="F116" s="40"/>
      <c r="G116" s="40"/>
      <c r="H116" s="40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7" t="str">
        <f>E11</f>
        <v>PS 03 - Demolice cihelného krbu</v>
      </c>
      <c r="F117" s="40"/>
      <c r="G117" s="40"/>
      <c r="H117" s="40"/>
      <c r="I117" s="40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 </v>
      </c>
      <c r="G119" s="40"/>
      <c r="H119" s="40"/>
      <c r="I119" s="32" t="s">
        <v>22</v>
      </c>
      <c r="J119" s="80" t="str">
        <f>IF(J14="","",J14)</f>
        <v>24. 7. 2023</v>
      </c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E17</f>
        <v xml:space="preserve"> </v>
      </c>
      <c r="G121" s="40"/>
      <c r="H121" s="40"/>
      <c r="I121" s="32" t="s">
        <v>29</v>
      </c>
      <c r="J121" s="36" t="str">
        <f>E23</f>
        <v xml:space="preserve"> </v>
      </c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IF(E20="","",E20)</f>
        <v>Vyplň údaj</v>
      </c>
      <c r="G122" s="40"/>
      <c r="H122" s="40"/>
      <c r="I122" s="32" t="s">
        <v>31</v>
      </c>
      <c r="J122" s="36" t="str">
        <f>E26</f>
        <v xml:space="preserve"> </v>
      </c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0"/>
      <c r="B124" s="201"/>
      <c r="C124" s="202" t="s">
        <v>134</v>
      </c>
      <c r="D124" s="203" t="s">
        <v>58</v>
      </c>
      <c r="E124" s="203" t="s">
        <v>54</v>
      </c>
      <c r="F124" s="203" t="s">
        <v>55</v>
      </c>
      <c r="G124" s="203" t="s">
        <v>135</v>
      </c>
      <c r="H124" s="203" t="s">
        <v>136</v>
      </c>
      <c r="I124" s="203" t="s">
        <v>137</v>
      </c>
      <c r="J124" s="204" t="s">
        <v>120</v>
      </c>
      <c r="K124" s="205" t="s">
        <v>138</v>
      </c>
      <c r="L124" s="206"/>
      <c r="M124" s="101" t="s">
        <v>1</v>
      </c>
      <c r="N124" s="102" t="s">
        <v>37</v>
      </c>
      <c r="O124" s="102" t="s">
        <v>139</v>
      </c>
      <c r="P124" s="102" t="s">
        <v>140</v>
      </c>
      <c r="Q124" s="102" t="s">
        <v>141</v>
      </c>
      <c r="R124" s="102" t="s">
        <v>142</v>
      </c>
      <c r="S124" s="102" t="s">
        <v>143</v>
      </c>
      <c r="T124" s="103" t="s">
        <v>144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8"/>
      <c r="B125" s="39"/>
      <c r="C125" s="108" t="s">
        <v>145</v>
      </c>
      <c r="D125" s="40"/>
      <c r="E125" s="40"/>
      <c r="F125" s="40"/>
      <c r="G125" s="40"/>
      <c r="H125" s="40"/>
      <c r="I125" s="40"/>
      <c r="J125" s="207">
        <f>BK125</f>
        <v>0</v>
      </c>
      <c r="K125" s="40"/>
      <c r="L125" s="44"/>
      <c r="M125" s="104"/>
      <c r="N125" s="208"/>
      <c r="O125" s="105"/>
      <c r="P125" s="209">
        <f>P126</f>
        <v>0</v>
      </c>
      <c r="Q125" s="105"/>
      <c r="R125" s="209">
        <f>R126</f>
        <v>0.97900100000000001</v>
      </c>
      <c r="S125" s="105"/>
      <c r="T125" s="210">
        <f>T126</f>
        <v>1.26336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122</v>
      </c>
      <c r="BK125" s="211">
        <f>BK126</f>
        <v>0</v>
      </c>
    </row>
    <row r="126" s="12" customFormat="1" ht="25.92" customHeight="1">
      <c r="A126" s="12"/>
      <c r="B126" s="212"/>
      <c r="C126" s="213"/>
      <c r="D126" s="214" t="s">
        <v>72</v>
      </c>
      <c r="E126" s="215" t="s">
        <v>146</v>
      </c>
      <c r="F126" s="215" t="s">
        <v>147</v>
      </c>
      <c r="G126" s="213"/>
      <c r="H126" s="213"/>
      <c r="I126" s="216"/>
      <c r="J126" s="217">
        <f>BK126</f>
        <v>0</v>
      </c>
      <c r="K126" s="213"/>
      <c r="L126" s="218"/>
      <c r="M126" s="219"/>
      <c r="N126" s="220"/>
      <c r="O126" s="220"/>
      <c r="P126" s="221">
        <f>P127+P146+P151+P161</f>
        <v>0</v>
      </c>
      <c r="Q126" s="220"/>
      <c r="R126" s="221">
        <f>R127+R146+R151+R161</f>
        <v>0.97900100000000001</v>
      </c>
      <c r="S126" s="220"/>
      <c r="T126" s="222">
        <f>T127+T146+T151+T161</f>
        <v>1.26336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3" t="s">
        <v>81</v>
      </c>
      <c r="AT126" s="224" t="s">
        <v>72</v>
      </c>
      <c r="AU126" s="224" t="s">
        <v>73</v>
      </c>
      <c r="AY126" s="223" t="s">
        <v>148</v>
      </c>
      <c r="BK126" s="225">
        <f>BK127+BK146+BK151+BK161</f>
        <v>0</v>
      </c>
    </row>
    <row r="127" s="12" customFormat="1" ht="22.8" customHeight="1">
      <c r="A127" s="12"/>
      <c r="B127" s="212"/>
      <c r="C127" s="213"/>
      <c r="D127" s="214" t="s">
        <v>72</v>
      </c>
      <c r="E127" s="226" t="s">
        <v>81</v>
      </c>
      <c r="F127" s="226" t="s">
        <v>149</v>
      </c>
      <c r="G127" s="213"/>
      <c r="H127" s="213"/>
      <c r="I127" s="216"/>
      <c r="J127" s="227">
        <f>BK127</f>
        <v>0</v>
      </c>
      <c r="K127" s="213"/>
      <c r="L127" s="218"/>
      <c r="M127" s="219"/>
      <c r="N127" s="220"/>
      <c r="O127" s="220"/>
      <c r="P127" s="221">
        <f>SUM(P128:P145)</f>
        <v>0</v>
      </c>
      <c r="Q127" s="220"/>
      <c r="R127" s="221">
        <f>SUM(R128:R145)</f>
        <v>0.97900100000000001</v>
      </c>
      <c r="S127" s="220"/>
      <c r="T127" s="222">
        <f>SUM(T128:T145)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81</v>
      </c>
      <c r="AT127" s="224" t="s">
        <v>72</v>
      </c>
      <c r="AU127" s="224" t="s">
        <v>81</v>
      </c>
      <c r="AY127" s="223" t="s">
        <v>148</v>
      </c>
      <c r="BK127" s="225">
        <f>SUM(BK128:BK145)</f>
        <v>0</v>
      </c>
    </row>
    <row r="128" s="2" customFormat="1" ht="33" customHeight="1">
      <c r="A128" s="38"/>
      <c r="B128" s="39"/>
      <c r="C128" s="228" t="s">
        <v>81</v>
      </c>
      <c r="D128" s="228" t="s">
        <v>150</v>
      </c>
      <c r="E128" s="229" t="s">
        <v>156</v>
      </c>
      <c r="F128" s="230" t="s">
        <v>281</v>
      </c>
      <c r="G128" s="231" t="s">
        <v>158</v>
      </c>
      <c r="H128" s="232">
        <v>0.97899999999999998</v>
      </c>
      <c r="I128" s="233"/>
      <c r="J128" s="234">
        <f>ROUND(I128*H128,2)</f>
        <v>0</v>
      </c>
      <c r="K128" s="235"/>
      <c r="L128" s="44"/>
      <c r="M128" s="236" t="s">
        <v>1</v>
      </c>
      <c r="N128" s="237" t="s">
        <v>40</v>
      </c>
      <c r="O128" s="92"/>
      <c r="P128" s="238">
        <f>O128*H128</f>
        <v>0</v>
      </c>
      <c r="Q128" s="238">
        <v>0</v>
      </c>
      <c r="R128" s="238">
        <f>Q128*H128</f>
        <v>0</v>
      </c>
      <c r="S128" s="238">
        <v>0</v>
      </c>
      <c r="T128" s="23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0" t="s">
        <v>154</v>
      </c>
      <c r="AT128" s="240" t="s">
        <v>150</v>
      </c>
      <c r="AU128" s="240" t="s">
        <v>83</v>
      </c>
      <c r="AY128" s="17" t="s">
        <v>148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7" t="s">
        <v>154</v>
      </c>
      <c r="BK128" s="241">
        <f>ROUND(I128*H128,2)</f>
        <v>0</v>
      </c>
      <c r="BL128" s="17" t="s">
        <v>154</v>
      </c>
      <c r="BM128" s="240" t="s">
        <v>83</v>
      </c>
    </row>
    <row r="129" s="2" customFormat="1">
      <c r="A129" s="38"/>
      <c r="B129" s="39"/>
      <c r="C129" s="40"/>
      <c r="D129" s="242" t="s">
        <v>155</v>
      </c>
      <c r="E129" s="40"/>
      <c r="F129" s="243" t="s">
        <v>281</v>
      </c>
      <c r="G129" s="40"/>
      <c r="H129" s="40"/>
      <c r="I129" s="244"/>
      <c r="J129" s="40"/>
      <c r="K129" s="40"/>
      <c r="L129" s="44"/>
      <c r="M129" s="245"/>
      <c r="N129" s="246"/>
      <c r="O129" s="92"/>
      <c r="P129" s="92"/>
      <c r="Q129" s="92"/>
      <c r="R129" s="92"/>
      <c r="S129" s="92"/>
      <c r="T129" s="93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155</v>
      </c>
      <c r="AU129" s="17" t="s">
        <v>83</v>
      </c>
    </row>
    <row r="130" s="14" customFormat="1">
      <c r="A130" s="14"/>
      <c r="B130" s="257"/>
      <c r="C130" s="258"/>
      <c r="D130" s="242" t="s">
        <v>159</v>
      </c>
      <c r="E130" s="259" t="s">
        <v>1</v>
      </c>
      <c r="F130" s="260" t="s">
        <v>372</v>
      </c>
      <c r="G130" s="258"/>
      <c r="H130" s="261">
        <v>0.97899999999999998</v>
      </c>
      <c r="I130" s="262"/>
      <c r="J130" s="258"/>
      <c r="K130" s="258"/>
      <c r="L130" s="263"/>
      <c r="M130" s="264"/>
      <c r="N130" s="265"/>
      <c r="O130" s="265"/>
      <c r="P130" s="265"/>
      <c r="Q130" s="265"/>
      <c r="R130" s="265"/>
      <c r="S130" s="265"/>
      <c r="T130" s="26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7" t="s">
        <v>159</v>
      </c>
      <c r="AU130" s="267" t="s">
        <v>83</v>
      </c>
      <c r="AV130" s="14" t="s">
        <v>83</v>
      </c>
      <c r="AW130" s="14" t="s">
        <v>30</v>
      </c>
      <c r="AX130" s="14" t="s">
        <v>73</v>
      </c>
      <c r="AY130" s="267" t="s">
        <v>148</v>
      </c>
    </row>
    <row r="131" s="15" customFormat="1">
      <c r="A131" s="15"/>
      <c r="B131" s="268"/>
      <c r="C131" s="269"/>
      <c r="D131" s="242" t="s">
        <v>159</v>
      </c>
      <c r="E131" s="270" t="s">
        <v>1</v>
      </c>
      <c r="F131" s="271" t="s">
        <v>162</v>
      </c>
      <c r="G131" s="269"/>
      <c r="H131" s="272">
        <v>0.97899999999999998</v>
      </c>
      <c r="I131" s="273"/>
      <c r="J131" s="269"/>
      <c r="K131" s="269"/>
      <c r="L131" s="274"/>
      <c r="M131" s="275"/>
      <c r="N131" s="276"/>
      <c r="O131" s="276"/>
      <c r="P131" s="276"/>
      <c r="Q131" s="276"/>
      <c r="R131" s="276"/>
      <c r="S131" s="276"/>
      <c r="T131" s="27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8" t="s">
        <v>159</v>
      </c>
      <c r="AU131" s="278" t="s">
        <v>83</v>
      </c>
      <c r="AV131" s="15" t="s">
        <v>154</v>
      </c>
      <c r="AW131" s="15" t="s">
        <v>30</v>
      </c>
      <c r="AX131" s="15" t="s">
        <v>81</v>
      </c>
      <c r="AY131" s="278" t="s">
        <v>148</v>
      </c>
    </row>
    <row r="132" s="2" customFormat="1" ht="24.15" customHeight="1">
      <c r="A132" s="38"/>
      <c r="B132" s="39"/>
      <c r="C132" s="228" t="s">
        <v>83</v>
      </c>
      <c r="D132" s="228" t="s">
        <v>150</v>
      </c>
      <c r="E132" s="229" t="s">
        <v>354</v>
      </c>
      <c r="F132" s="230" t="s">
        <v>355</v>
      </c>
      <c r="G132" s="231" t="s">
        <v>153</v>
      </c>
      <c r="H132" s="232">
        <v>3.2639999999999998</v>
      </c>
      <c r="I132" s="233"/>
      <c r="J132" s="234">
        <f>ROUND(I132*H132,2)</f>
        <v>0</v>
      </c>
      <c r="K132" s="235"/>
      <c r="L132" s="44"/>
      <c r="M132" s="236" t="s">
        <v>1</v>
      </c>
      <c r="N132" s="237" t="s">
        <v>40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0" t="s">
        <v>154</v>
      </c>
      <c r="AT132" s="240" t="s">
        <v>150</v>
      </c>
      <c r="AU132" s="240" t="s">
        <v>83</v>
      </c>
      <c r="AY132" s="17" t="s">
        <v>148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7" t="s">
        <v>154</v>
      </c>
      <c r="BK132" s="241">
        <f>ROUND(I132*H132,2)</f>
        <v>0</v>
      </c>
      <c r="BL132" s="17" t="s">
        <v>154</v>
      </c>
      <c r="BM132" s="240" t="s">
        <v>154</v>
      </c>
    </row>
    <row r="133" s="2" customFormat="1">
      <c r="A133" s="38"/>
      <c r="B133" s="39"/>
      <c r="C133" s="40"/>
      <c r="D133" s="242" t="s">
        <v>155</v>
      </c>
      <c r="E133" s="40"/>
      <c r="F133" s="243" t="s">
        <v>355</v>
      </c>
      <c r="G133" s="40"/>
      <c r="H133" s="40"/>
      <c r="I133" s="244"/>
      <c r="J133" s="40"/>
      <c r="K133" s="40"/>
      <c r="L133" s="44"/>
      <c r="M133" s="245"/>
      <c r="N133" s="246"/>
      <c r="O133" s="92"/>
      <c r="P133" s="92"/>
      <c r="Q133" s="92"/>
      <c r="R133" s="92"/>
      <c r="S133" s="92"/>
      <c r="T133" s="93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155</v>
      </c>
      <c r="AU133" s="17" t="s">
        <v>83</v>
      </c>
    </row>
    <row r="134" s="14" customFormat="1">
      <c r="A134" s="14"/>
      <c r="B134" s="257"/>
      <c r="C134" s="258"/>
      <c r="D134" s="242" t="s">
        <v>159</v>
      </c>
      <c r="E134" s="259" t="s">
        <v>1</v>
      </c>
      <c r="F134" s="260" t="s">
        <v>373</v>
      </c>
      <c r="G134" s="258"/>
      <c r="H134" s="261">
        <v>3.2639999999999998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7" t="s">
        <v>159</v>
      </c>
      <c r="AU134" s="267" t="s">
        <v>83</v>
      </c>
      <c r="AV134" s="14" t="s">
        <v>83</v>
      </c>
      <c r="AW134" s="14" t="s">
        <v>30</v>
      </c>
      <c r="AX134" s="14" t="s">
        <v>73</v>
      </c>
      <c r="AY134" s="267" t="s">
        <v>148</v>
      </c>
    </row>
    <row r="135" s="15" customFormat="1">
      <c r="A135" s="15"/>
      <c r="B135" s="268"/>
      <c r="C135" s="269"/>
      <c r="D135" s="242" t="s">
        <v>159</v>
      </c>
      <c r="E135" s="270" t="s">
        <v>1</v>
      </c>
      <c r="F135" s="271" t="s">
        <v>162</v>
      </c>
      <c r="G135" s="269"/>
      <c r="H135" s="272">
        <v>3.2639999999999998</v>
      </c>
      <c r="I135" s="273"/>
      <c r="J135" s="269"/>
      <c r="K135" s="269"/>
      <c r="L135" s="274"/>
      <c r="M135" s="275"/>
      <c r="N135" s="276"/>
      <c r="O135" s="276"/>
      <c r="P135" s="276"/>
      <c r="Q135" s="276"/>
      <c r="R135" s="276"/>
      <c r="S135" s="276"/>
      <c r="T135" s="27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8" t="s">
        <v>159</v>
      </c>
      <c r="AU135" s="278" t="s">
        <v>83</v>
      </c>
      <c r="AV135" s="15" t="s">
        <v>154</v>
      </c>
      <c r="AW135" s="15" t="s">
        <v>30</v>
      </c>
      <c r="AX135" s="15" t="s">
        <v>81</v>
      </c>
      <c r="AY135" s="278" t="s">
        <v>148</v>
      </c>
    </row>
    <row r="136" s="2" customFormat="1" ht="16.5" customHeight="1">
      <c r="A136" s="38"/>
      <c r="B136" s="39"/>
      <c r="C136" s="279" t="s">
        <v>163</v>
      </c>
      <c r="D136" s="279" t="s">
        <v>168</v>
      </c>
      <c r="E136" s="280" t="s">
        <v>169</v>
      </c>
      <c r="F136" s="281" t="s">
        <v>288</v>
      </c>
      <c r="G136" s="282" t="s">
        <v>171</v>
      </c>
      <c r="H136" s="283">
        <v>0.97899999999999998</v>
      </c>
      <c r="I136" s="284"/>
      <c r="J136" s="285">
        <f>ROUND(I136*H136,2)</f>
        <v>0</v>
      </c>
      <c r="K136" s="286"/>
      <c r="L136" s="287"/>
      <c r="M136" s="288" t="s">
        <v>1</v>
      </c>
      <c r="N136" s="289" t="s">
        <v>40</v>
      </c>
      <c r="O136" s="92"/>
      <c r="P136" s="238">
        <f>O136*H136</f>
        <v>0</v>
      </c>
      <c r="Q136" s="238">
        <v>1</v>
      </c>
      <c r="R136" s="238">
        <f>Q136*H136</f>
        <v>0.97899999999999998</v>
      </c>
      <c r="S136" s="238">
        <v>0</v>
      </c>
      <c r="T136" s="23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0" t="s">
        <v>172</v>
      </c>
      <c r="AT136" s="240" t="s">
        <v>168</v>
      </c>
      <c r="AU136" s="240" t="s">
        <v>83</v>
      </c>
      <c r="AY136" s="17" t="s">
        <v>148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7" t="s">
        <v>154</v>
      </c>
      <c r="BK136" s="241">
        <f>ROUND(I136*H136,2)</f>
        <v>0</v>
      </c>
      <c r="BL136" s="17" t="s">
        <v>154</v>
      </c>
      <c r="BM136" s="240" t="s">
        <v>166</v>
      </c>
    </row>
    <row r="137" s="2" customFormat="1">
      <c r="A137" s="38"/>
      <c r="B137" s="39"/>
      <c r="C137" s="40"/>
      <c r="D137" s="242" t="s">
        <v>155</v>
      </c>
      <c r="E137" s="40"/>
      <c r="F137" s="243" t="s">
        <v>288</v>
      </c>
      <c r="G137" s="40"/>
      <c r="H137" s="40"/>
      <c r="I137" s="244"/>
      <c r="J137" s="40"/>
      <c r="K137" s="40"/>
      <c r="L137" s="44"/>
      <c r="M137" s="245"/>
      <c r="N137" s="246"/>
      <c r="O137" s="92"/>
      <c r="P137" s="92"/>
      <c r="Q137" s="92"/>
      <c r="R137" s="92"/>
      <c r="S137" s="92"/>
      <c r="T137" s="93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155</v>
      </c>
      <c r="AU137" s="17" t="s">
        <v>83</v>
      </c>
    </row>
    <row r="138" s="14" customFormat="1">
      <c r="A138" s="14"/>
      <c r="B138" s="257"/>
      <c r="C138" s="258"/>
      <c r="D138" s="242" t="s">
        <v>159</v>
      </c>
      <c r="E138" s="259" t="s">
        <v>1</v>
      </c>
      <c r="F138" s="260" t="s">
        <v>372</v>
      </c>
      <c r="G138" s="258"/>
      <c r="H138" s="261">
        <v>0.97899999999999998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7" t="s">
        <v>159</v>
      </c>
      <c r="AU138" s="267" t="s">
        <v>83</v>
      </c>
      <c r="AV138" s="14" t="s">
        <v>83</v>
      </c>
      <c r="AW138" s="14" t="s">
        <v>30</v>
      </c>
      <c r="AX138" s="14" t="s">
        <v>73</v>
      </c>
      <c r="AY138" s="267" t="s">
        <v>148</v>
      </c>
    </row>
    <row r="139" s="15" customFormat="1">
      <c r="A139" s="15"/>
      <c r="B139" s="268"/>
      <c r="C139" s="269"/>
      <c r="D139" s="242" t="s">
        <v>159</v>
      </c>
      <c r="E139" s="270" t="s">
        <v>1</v>
      </c>
      <c r="F139" s="271" t="s">
        <v>162</v>
      </c>
      <c r="G139" s="269"/>
      <c r="H139" s="272">
        <v>0.97899999999999998</v>
      </c>
      <c r="I139" s="273"/>
      <c r="J139" s="269"/>
      <c r="K139" s="269"/>
      <c r="L139" s="274"/>
      <c r="M139" s="275"/>
      <c r="N139" s="276"/>
      <c r="O139" s="276"/>
      <c r="P139" s="276"/>
      <c r="Q139" s="276"/>
      <c r="R139" s="276"/>
      <c r="S139" s="276"/>
      <c r="T139" s="27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8" t="s">
        <v>159</v>
      </c>
      <c r="AU139" s="278" t="s">
        <v>83</v>
      </c>
      <c r="AV139" s="15" t="s">
        <v>154</v>
      </c>
      <c r="AW139" s="15" t="s">
        <v>30</v>
      </c>
      <c r="AX139" s="15" t="s">
        <v>81</v>
      </c>
      <c r="AY139" s="278" t="s">
        <v>148</v>
      </c>
    </row>
    <row r="140" s="2" customFormat="1" ht="24.15" customHeight="1">
      <c r="A140" s="38"/>
      <c r="B140" s="39"/>
      <c r="C140" s="228" t="s">
        <v>154</v>
      </c>
      <c r="D140" s="228" t="s">
        <v>150</v>
      </c>
      <c r="E140" s="229" t="s">
        <v>174</v>
      </c>
      <c r="F140" s="230" t="s">
        <v>291</v>
      </c>
      <c r="G140" s="231" t="s">
        <v>153</v>
      </c>
      <c r="H140" s="232">
        <v>3.2639999999999998</v>
      </c>
      <c r="I140" s="233"/>
      <c r="J140" s="234">
        <f>ROUND(I140*H140,2)</f>
        <v>0</v>
      </c>
      <c r="K140" s="235"/>
      <c r="L140" s="44"/>
      <c r="M140" s="236" t="s">
        <v>1</v>
      </c>
      <c r="N140" s="237" t="s">
        <v>40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0" t="s">
        <v>154</v>
      </c>
      <c r="AT140" s="240" t="s">
        <v>150</v>
      </c>
      <c r="AU140" s="240" t="s">
        <v>83</v>
      </c>
      <c r="AY140" s="17" t="s">
        <v>148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7" t="s">
        <v>154</v>
      </c>
      <c r="BK140" s="241">
        <f>ROUND(I140*H140,2)</f>
        <v>0</v>
      </c>
      <c r="BL140" s="17" t="s">
        <v>154</v>
      </c>
      <c r="BM140" s="240" t="s">
        <v>172</v>
      </c>
    </row>
    <row r="141" s="2" customFormat="1">
      <c r="A141" s="38"/>
      <c r="B141" s="39"/>
      <c r="C141" s="40"/>
      <c r="D141" s="242" t="s">
        <v>155</v>
      </c>
      <c r="E141" s="40"/>
      <c r="F141" s="243" t="s">
        <v>291</v>
      </c>
      <c r="G141" s="40"/>
      <c r="H141" s="40"/>
      <c r="I141" s="244"/>
      <c r="J141" s="40"/>
      <c r="K141" s="40"/>
      <c r="L141" s="44"/>
      <c r="M141" s="245"/>
      <c r="N141" s="246"/>
      <c r="O141" s="92"/>
      <c r="P141" s="92"/>
      <c r="Q141" s="92"/>
      <c r="R141" s="92"/>
      <c r="S141" s="92"/>
      <c r="T141" s="93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155</v>
      </c>
      <c r="AU141" s="17" t="s">
        <v>83</v>
      </c>
    </row>
    <row r="142" s="14" customFormat="1">
      <c r="A142" s="14"/>
      <c r="B142" s="257"/>
      <c r="C142" s="258"/>
      <c r="D142" s="242" t="s">
        <v>159</v>
      </c>
      <c r="E142" s="259" t="s">
        <v>1</v>
      </c>
      <c r="F142" s="260" t="s">
        <v>373</v>
      </c>
      <c r="G142" s="258"/>
      <c r="H142" s="261">
        <v>3.2639999999999998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7" t="s">
        <v>159</v>
      </c>
      <c r="AU142" s="267" t="s">
        <v>83</v>
      </c>
      <c r="AV142" s="14" t="s">
        <v>83</v>
      </c>
      <c r="AW142" s="14" t="s">
        <v>30</v>
      </c>
      <c r="AX142" s="14" t="s">
        <v>73</v>
      </c>
      <c r="AY142" s="267" t="s">
        <v>148</v>
      </c>
    </row>
    <row r="143" s="15" customFormat="1">
      <c r="A143" s="15"/>
      <c r="B143" s="268"/>
      <c r="C143" s="269"/>
      <c r="D143" s="242" t="s">
        <v>159</v>
      </c>
      <c r="E143" s="270" t="s">
        <v>1</v>
      </c>
      <c r="F143" s="271" t="s">
        <v>162</v>
      </c>
      <c r="G143" s="269"/>
      <c r="H143" s="272">
        <v>3.2639999999999998</v>
      </c>
      <c r="I143" s="273"/>
      <c r="J143" s="269"/>
      <c r="K143" s="269"/>
      <c r="L143" s="274"/>
      <c r="M143" s="275"/>
      <c r="N143" s="276"/>
      <c r="O143" s="276"/>
      <c r="P143" s="276"/>
      <c r="Q143" s="276"/>
      <c r="R143" s="276"/>
      <c r="S143" s="276"/>
      <c r="T143" s="27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8" t="s">
        <v>159</v>
      </c>
      <c r="AU143" s="278" t="s">
        <v>83</v>
      </c>
      <c r="AV143" s="15" t="s">
        <v>154</v>
      </c>
      <c r="AW143" s="15" t="s">
        <v>30</v>
      </c>
      <c r="AX143" s="15" t="s">
        <v>81</v>
      </c>
      <c r="AY143" s="278" t="s">
        <v>148</v>
      </c>
    </row>
    <row r="144" s="2" customFormat="1" ht="16.5" customHeight="1">
      <c r="A144" s="38"/>
      <c r="B144" s="39"/>
      <c r="C144" s="279" t="s">
        <v>173</v>
      </c>
      <c r="D144" s="279" t="s">
        <v>168</v>
      </c>
      <c r="E144" s="280" t="s">
        <v>177</v>
      </c>
      <c r="F144" s="281" t="s">
        <v>178</v>
      </c>
      <c r="G144" s="282" t="s">
        <v>179</v>
      </c>
      <c r="H144" s="283">
        <v>0.001</v>
      </c>
      <c r="I144" s="284"/>
      <c r="J144" s="285">
        <f>ROUND(I144*H144,2)</f>
        <v>0</v>
      </c>
      <c r="K144" s="286"/>
      <c r="L144" s="287"/>
      <c r="M144" s="288" t="s">
        <v>1</v>
      </c>
      <c r="N144" s="289" t="s">
        <v>40</v>
      </c>
      <c r="O144" s="92"/>
      <c r="P144" s="238">
        <f>O144*H144</f>
        <v>0</v>
      </c>
      <c r="Q144" s="238">
        <v>0.001</v>
      </c>
      <c r="R144" s="238">
        <f>Q144*H144</f>
        <v>9.9999999999999995E-07</v>
      </c>
      <c r="S144" s="238">
        <v>0</v>
      </c>
      <c r="T144" s="23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0" t="s">
        <v>172</v>
      </c>
      <c r="AT144" s="240" t="s">
        <v>168</v>
      </c>
      <c r="AU144" s="240" t="s">
        <v>83</v>
      </c>
      <c r="AY144" s="17" t="s">
        <v>148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7" t="s">
        <v>154</v>
      </c>
      <c r="BK144" s="241">
        <f>ROUND(I144*H144,2)</f>
        <v>0</v>
      </c>
      <c r="BL144" s="17" t="s">
        <v>154</v>
      </c>
      <c r="BM144" s="240" t="s">
        <v>176</v>
      </c>
    </row>
    <row r="145" s="2" customFormat="1">
      <c r="A145" s="38"/>
      <c r="B145" s="39"/>
      <c r="C145" s="40"/>
      <c r="D145" s="242" t="s">
        <v>155</v>
      </c>
      <c r="E145" s="40"/>
      <c r="F145" s="243" t="s">
        <v>178</v>
      </c>
      <c r="G145" s="40"/>
      <c r="H145" s="40"/>
      <c r="I145" s="244"/>
      <c r="J145" s="40"/>
      <c r="K145" s="40"/>
      <c r="L145" s="44"/>
      <c r="M145" s="245"/>
      <c r="N145" s="246"/>
      <c r="O145" s="92"/>
      <c r="P145" s="92"/>
      <c r="Q145" s="92"/>
      <c r="R145" s="92"/>
      <c r="S145" s="92"/>
      <c r="T145" s="93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155</v>
      </c>
      <c r="AU145" s="17" t="s">
        <v>83</v>
      </c>
    </row>
    <row r="146" s="12" customFormat="1" ht="22.8" customHeight="1">
      <c r="A146" s="12"/>
      <c r="B146" s="212"/>
      <c r="C146" s="213"/>
      <c r="D146" s="214" t="s">
        <v>72</v>
      </c>
      <c r="E146" s="226" t="s">
        <v>190</v>
      </c>
      <c r="F146" s="226" t="s">
        <v>227</v>
      </c>
      <c r="G146" s="213"/>
      <c r="H146" s="213"/>
      <c r="I146" s="216"/>
      <c r="J146" s="227">
        <f>BK146</f>
        <v>0</v>
      </c>
      <c r="K146" s="213"/>
      <c r="L146" s="218"/>
      <c r="M146" s="219"/>
      <c r="N146" s="220"/>
      <c r="O146" s="220"/>
      <c r="P146" s="221">
        <f>SUM(P147:P150)</f>
        <v>0</v>
      </c>
      <c r="Q146" s="220"/>
      <c r="R146" s="221">
        <f>SUM(R147:R150)</f>
        <v>0</v>
      </c>
      <c r="S146" s="220"/>
      <c r="T146" s="222">
        <f>SUM(T147:T150)</f>
        <v>1.26336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3" t="s">
        <v>81</v>
      </c>
      <c r="AT146" s="224" t="s">
        <v>72</v>
      </c>
      <c r="AU146" s="224" t="s">
        <v>81</v>
      </c>
      <c r="AY146" s="223" t="s">
        <v>148</v>
      </c>
      <c r="BK146" s="225">
        <f>SUM(BK147:BK150)</f>
        <v>0</v>
      </c>
    </row>
    <row r="147" s="2" customFormat="1" ht="33" customHeight="1">
      <c r="A147" s="38"/>
      <c r="B147" s="39"/>
      <c r="C147" s="228" t="s">
        <v>166</v>
      </c>
      <c r="D147" s="228" t="s">
        <v>150</v>
      </c>
      <c r="E147" s="229" t="s">
        <v>374</v>
      </c>
      <c r="F147" s="230" t="s">
        <v>375</v>
      </c>
      <c r="G147" s="231" t="s">
        <v>158</v>
      </c>
      <c r="H147" s="232">
        <v>2.6880000000000002</v>
      </c>
      <c r="I147" s="233"/>
      <c r="J147" s="234">
        <f>ROUND(I147*H147,2)</f>
        <v>0</v>
      </c>
      <c r="K147" s="235"/>
      <c r="L147" s="44"/>
      <c r="M147" s="236" t="s">
        <v>1</v>
      </c>
      <c r="N147" s="237" t="s">
        <v>40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0.46999999999999997</v>
      </c>
      <c r="T147" s="239">
        <f>S147*H147</f>
        <v>1.26336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0" t="s">
        <v>154</v>
      </c>
      <c r="AT147" s="240" t="s">
        <v>150</v>
      </c>
      <c r="AU147" s="240" t="s">
        <v>83</v>
      </c>
      <c r="AY147" s="17" t="s">
        <v>148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7" t="s">
        <v>154</v>
      </c>
      <c r="BK147" s="241">
        <f>ROUND(I147*H147,2)</f>
        <v>0</v>
      </c>
      <c r="BL147" s="17" t="s">
        <v>154</v>
      </c>
      <c r="BM147" s="240" t="s">
        <v>376</v>
      </c>
    </row>
    <row r="148" s="2" customFormat="1">
      <c r="A148" s="38"/>
      <c r="B148" s="39"/>
      <c r="C148" s="40"/>
      <c r="D148" s="242" t="s">
        <v>155</v>
      </c>
      <c r="E148" s="40"/>
      <c r="F148" s="243" t="s">
        <v>377</v>
      </c>
      <c r="G148" s="40"/>
      <c r="H148" s="40"/>
      <c r="I148" s="244"/>
      <c r="J148" s="40"/>
      <c r="K148" s="40"/>
      <c r="L148" s="44"/>
      <c r="M148" s="245"/>
      <c r="N148" s="246"/>
      <c r="O148" s="92"/>
      <c r="P148" s="92"/>
      <c r="Q148" s="92"/>
      <c r="R148" s="92"/>
      <c r="S148" s="92"/>
      <c r="T148" s="93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155</v>
      </c>
      <c r="AU148" s="17" t="s">
        <v>83</v>
      </c>
    </row>
    <row r="149" s="14" customFormat="1">
      <c r="A149" s="14"/>
      <c r="B149" s="257"/>
      <c r="C149" s="258"/>
      <c r="D149" s="242" t="s">
        <v>159</v>
      </c>
      <c r="E149" s="259" t="s">
        <v>1</v>
      </c>
      <c r="F149" s="260" t="s">
        <v>378</v>
      </c>
      <c r="G149" s="258"/>
      <c r="H149" s="261">
        <v>2.6880000000000002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7" t="s">
        <v>159</v>
      </c>
      <c r="AU149" s="267" t="s">
        <v>83</v>
      </c>
      <c r="AV149" s="14" t="s">
        <v>83</v>
      </c>
      <c r="AW149" s="14" t="s">
        <v>30</v>
      </c>
      <c r="AX149" s="14" t="s">
        <v>73</v>
      </c>
      <c r="AY149" s="267" t="s">
        <v>148</v>
      </c>
    </row>
    <row r="150" s="15" customFormat="1">
      <c r="A150" s="15"/>
      <c r="B150" s="268"/>
      <c r="C150" s="269"/>
      <c r="D150" s="242" t="s">
        <v>159</v>
      </c>
      <c r="E150" s="270" t="s">
        <v>1</v>
      </c>
      <c r="F150" s="271" t="s">
        <v>162</v>
      </c>
      <c r="G150" s="269"/>
      <c r="H150" s="272">
        <v>2.6880000000000002</v>
      </c>
      <c r="I150" s="273"/>
      <c r="J150" s="269"/>
      <c r="K150" s="269"/>
      <c r="L150" s="274"/>
      <c r="M150" s="275"/>
      <c r="N150" s="276"/>
      <c r="O150" s="276"/>
      <c r="P150" s="276"/>
      <c r="Q150" s="276"/>
      <c r="R150" s="276"/>
      <c r="S150" s="276"/>
      <c r="T150" s="27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8" t="s">
        <v>159</v>
      </c>
      <c r="AU150" s="278" t="s">
        <v>83</v>
      </c>
      <c r="AV150" s="15" t="s">
        <v>154</v>
      </c>
      <c r="AW150" s="15" t="s">
        <v>30</v>
      </c>
      <c r="AX150" s="15" t="s">
        <v>81</v>
      </c>
      <c r="AY150" s="278" t="s">
        <v>148</v>
      </c>
    </row>
    <row r="151" s="12" customFormat="1" ht="22.8" customHeight="1">
      <c r="A151" s="12"/>
      <c r="B151" s="212"/>
      <c r="C151" s="213"/>
      <c r="D151" s="214" t="s">
        <v>72</v>
      </c>
      <c r="E151" s="226" t="s">
        <v>235</v>
      </c>
      <c r="F151" s="226" t="s">
        <v>236</v>
      </c>
      <c r="G151" s="213"/>
      <c r="H151" s="213"/>
      <c r="I151" s="216"/>
      <c r="J151" s="227">
        <f>BK151</f>
        <v>0</v>
      </c>
      <c r="K151" s="213"/>
      <c r="L151" s="218"/>
      <c r="M151" s="219"/>
      <c r="N151" s="220"/>
      <c r="O151" s="220"/>
      <c r="P151" s="221">
        <f>SUM(P152:P160)</f>
        <v>0</v>
      </c>
      <c r="Q151" s="220"/>
      <c r="R151" s="221">
        <f>SUM(R152:R160)</f>
        <v>0</v>
      </c>
      <c r="S151" s="220"/>
      <c r="T151" s="222">
        <f>SUM(T152:T160)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3" t="s">
        <v>81</v>
      </c>
      <c r="AT151" s="224" t="s">
        <v>72</v>
      </c>
      <c r="AU151" s="224" t="s">
        <v>81</v>
      </c>
      <c r="AY151" s="223" t="s">
        <v>148</v>
      </c>
      <c r="BK151" s="225">
        <f>SUM(BK152:BK160)</f>
        <v>0</v>
      </c>
    </row>
    <row r="152" s="2" customFormat="1" ht="16.5" customHeight="1">
      <c r="A152" s="38"/>
      <c r="B152" s="39"/>
      <c r="C152" s="228" t="s">
        <v>182</v>
      </c>
      <c r="D152" s="228" t="s">
        <v>150</v>
      </c>
      <c r="E152" s="229" t="s">
        <v>237</v>
      </c>
      <c r="F152" s="230" t="s">
        <v>238</v>
      </c>
      <c r="G152" s="231" t="s">
        <v>171</v>
      </c>
      <c r="H152" s="232">
        <v>1.2629999999999999</v>
      </c>
      <c r="I152" s="233"/>
      <c r="J152" s="234">
        <f>ROUND(I152*H152,2)</f>
        <v>0</v>
      </c>
      <c r="K152" s="235"/>
      <c r="L152" s="44"/>
      <c r="M152" s="236" t="s">
        <v>1</v>
      </c>
      <c r="N152" s="237" t="s">
        <v>40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0" t="s">
        <v>154</v>
      </c>
      <c r="AT152" s="240" t="s">
        <v>150</v>
      </c>
      <c r="AU152" s="240" t="s">
        <v>83</v>
      </c>
      <c r="AY152" s="17" t="s">
        <v>148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7" t="s">
        <v>154</v>
      </c>
      <c r="BK152" s="241">
        <f>ROUND(I152*H152,2)</f>
        <v>0</v>
      </c>
      <c r="BL152" s="17" t="s">
        <v>154</v>
      </c>
      <c r="BM152" s="240" t="s">
        <v>379</v>
      </c>
    </row>
    <row r="153" s="2" customFormat="1">
      <c r="A153" s="38"/>
      <c r="B153" s="39"/>
      <c r="C153" s="40"/>
      <c r="D153" s="242" t="s">
        <v>155</v>
      </c>
      <c r="E153" s="40"/>
      <c r="F153" s="243" t="s">
        <v>238</v>
      </c>
      <c r="G153" s="40"/>
      <c r="H153" s="40"/>
      <c r="I153" s="244"/>
      <c r="J153" s="40"/>
      <c r="K153" s="40"/>
      <c r="L153" s="44"/>
      <c r="M153" s="245"/>
      <c r="N153" s="246"/>
      <c r="O153" s="92"/>
      <c r="P153" s="92"/>
      <c r="Q153" s="92"/>
      <c r="R153" s="92"/>
      <c r="S153" s="92"/>
      <c r="T153" s="93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155</v>
      </c>
      <c r="AU153" s="17" t="s">
        <v>83</v>
      </c>
    </row>
    <row r="154" s="2" customFormat="1" ht="24.15" customHeight="1">
      <c r="A154" s="38"/>
      <c r="B154" s="39"/>
      <c r="C154" s="228" t="s">
        <v>172</v>
      </c>
      <c r="D154" s="228" t="s">
        <v>150</v>
      </c>
      <c r="E154" s="229" t="s">
        <v>240</v>
      </c>
      <c r="F154" s="230" t="s">
        <v>311</v>
      </c>
      <c r="G154" s="231" t="s">
        <v>171</v>
      </c>
      <c r="H154" s="232">
        <v>1.2629999999999999</v>
      </c>
      <c r="I154" s="233"/>
      <c r="J154" s="234">
        <f>ROUND(I154*H154,2)</f>
        <v>0</v>
      </c>
      <c r="K154" s="235"/>
      <c r="L154" s="44"/>
      <c r="M154" s="236" t="s">
        <v>1</v>
      </c>
      <c r="N154" s="237" t="s">
        <v>40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0" t="s">
        <v>154</v>
      </c>
      <c r="AT154" s="240" t="s">
        <v>150</v>
      </c>
      <c r="AU154" s="240" t="s">
        <v>83</v>
      </c>
      <c r="AY154" s="17" t="s">
        <v>148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7" t="s">
        <v>154</v>
      </c>
      <c r="BK154" s="241">
        <f>ROUND(I154*H154,2)</f>
        <v>0</v>
      </c>
      <c r="BL154" s="17" t="s">
        <v>154</v>
      </c>
      <c r="BM154" s="240" t="s">
        <v>380</v>
      </c>
    </row>
    <row r="155" s="2" customFormat="1">
      <c r="A155" s="38"/>
      <c r="B155" s="39"/>
      <c r="C155" s="40"/>
      <c r="D155" s="242" t="s">
        <v>155</v>
      </c>
      <c r="E155" s="40"/>
      <c r="F155" s="243" t="s">
        <v>311</v>
      </c>
      <c r="G155" s="40"/>
      <c r="H155" s="40"/>
      <c r="I155" s="244"/>
      <c r="J155" s="40"/>
      <c r="K155" s="40"/>
      <c r="L155" s="44"/>
      <c r="M155" s="245"/>
      <c r="N155" s="246"/>
      <c r="O155" s="92"/>
      <c r="P155" s="92"/>
      <c r="Q155" s="92"/>
      <c r="R155" s="92"/>
      <c r="S155" s="92"/>
      <c r="T155" s="93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155</v>
      </c>
      <c r="AU155" s="17" t="s">
        <v>83</v>
      </c>
    </row>
    <row r="156" s="2" customFormat="1" ht="24.15" customHeight="1">
      <c r="A156" s="38"/>
      <c r="B156" s="39"/>
      <c r="C156" s="228" t="s">
        <v>190</v>
      </c>
      <c r="D156" s="228" t="s">
        <v>150</v>
      </c>
      <c r="E156" s="229" t="s">
        <v>244</v>
      </c>
      <c r="F156" s="230" t="s">
        <v>245</v>
      </c>
      <c r="G156" s="231" t="s">
        <v>171</v>
      </c>
      <c r="H156" s="232">
        <v>25.260000000000002</v>
      </c>
      <c r="I156" s="233"/>
      <c r="J156" s="234">
        <f>ROUND(I156*H156,2)</f>
        <v>0</v>
      </c>
      <c r="K156" s="235"/>
      <c r="L156" s="44"/>
      <c r="M156" s="236" t="s">
        <v>1</v>
      </c>
      <c r="N156" s="237" t="s">
        <v>40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0" t="s">
        <v>154</v>
      </c>
      <c r="AT156" s="240" t="s">
        <v>150</v>
      </c>
      <c r="AU156" s="240" t="s">
        <v>83</v>
      </c>
      <c r="AY156" s="17" t="s">
        <v>148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7" t="s">
        <v>154</v>
      </c>
      <c r="BK156" s="241">
        <f>ROUND(I156*H156,2)</f>
        <v>0</v>
      </c>
      <c r="BL156" s="17" t="s">
        <v>154</v>
      </c>
      <c r="BM156" s="240" t="s">
        <v>381</v>
      </c>
    </row>
    <row r="157" s="2" customFormat="1">
      <c r="A157" s="38"/>
      <c r="B157" s="39"/>
      <c r="C157" s="40"/>
      <c r="D157" s="242" t="s">
        <v>155</v>
      </c>
      <c r="E157" s="40"/>
      <c r="F157" s="243" t="s">
        <v>245</v>
      </c>
      <c r="G157" s="40"/>
      <c r="H157" s="40"/>
      <c r="I157" s="244"/>
      <c r="J157" s="40"/>
      <c r="K157" s="40"/>
      <c r="L157" s="44"/>
      <c r="M157" s="245"/>
      <c r="N157" s="246"/>
      <c r="O157" s="92"/>
      <c r="P157" s="92"/>
      <c r="Q157" s="92"/>
      <c r="R157" s="92"/>
      <c r="S157" s="92"/>
      <c r="T157" s="93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155</v>
      </c>
      <c r="AU157" s="17" t="s">
        <v>83</v>
      </c>
    </row>
    <row r="158" s="14" customFormat="1">
      <c r="A158" s="14"/>
      <c r="B158" s="257"/>
      <c r="C158" s="258"/>
      <c r="D158" s="242" t="s">
        <v>159</v>
      </c>
      <c r="E158" s="258"/>
      <c r="F158" s="260" t="s">
        <v>382</v>
      </c>
      <c r="G158" s="258"/>
      <c r="H158" s="261">
        <v>25.260000000000002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7" t="s">
        <v>159</v>
      </c>
      <c r="AU158" s="267" t="s">
        <v>83</v>
      </c>
      <c r="AV158" s="14" t="s">
        <v>83</v>
      </c>
      <c r="AW158" s="14" t="s">
        <v>4</v>
      </c>
      <c r="AX158" s="14" t="s">
        <v>81</v>
      </c>
      <c r="AY158" s="267" t="s">
        <v>148</v>
      </c>
    </row>
    <row r="159" s="2" customFormat="1" ht="33" customHeight="1">
      <c r="A159" s="38"/>
      <c r="B159" s="39"/>
      <c r="C159" s="228" t="s">
        <v>176</v>
      </c>
      <c r="D159" s="228" t="s">
        <v>150</v>
      </c>
      <c r="E159" s="229" t="s">
        <v>248</v>
      </c>
      <c r="F159" s="230" t="s">
        <v>249</v>
      </c>
      <c r="G159" s="231" t="s">
        <v>171</v>
      </c>
      <c r="H159" s="232">
        <v>1.2629999999999999</v>
      </c>
      <c r="I159" s="233"/>
      <c r="J159" s="234">
        <f>ROUND(I159*H159,2)</f>
        <v>0</v>
      </c>
      <c r="K159" s="235"/>
      <c r="L159" s="44"/>
      <c r="M159" s="236" t="s">
        <v>1</v>
      </c>
      <c r="N159" s="237" t="s">
        <v>40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0" t="s">
        <v>154</v>
      </c>
      <c r="AT159" s="240" t="s">
        <v>150</v>
      </c>
      <c r="AU159" s="240" t="s">
        <v>83</v>
      </c>
      <c r="AY159" s="17" t="s">
        <v>148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7" t="s">
        <v>154</v>
      </c>
      <c r="BK159" s="241">
        <f>ROUND(I159*H159,2)</f>
        <v>0</v>
      </c>
      <c r="BL159" s="17" t="s">
        <v>154</v>
      </c>
      <c r="BM159" s="240" t="s">
        <v>196</v>
      </c>
    </row>
    <row r="160" s="2" customFormat="1">
      <c r="A160" s="38"/>
      <c r="B160" s="39"/>
      <c r="C160" s="40"/>
      <c r="D160" s="242" t="s">
        <v>155</v>
      </c>
      <c r="E160" s="40"/>
      <c r="F160" s="243" t="s">
        <v>249</v>
      </c>
      <c r="G160" s="40"/>
      <c r="H160" s="40"/>
      <c r="I160" s="244"/>
      <c r="J160" s="40"/>
      <c r="K160" s="40"/>
      <c r="L160" s="44"/>
      <c r="M160" s="245"/>
      <c r="N160" s="246"/>
      <c r="O160" s="92"/>
      <c r="P160" s="92"/>
      <c r="Q160" s="92"/>
      <c r="R160" s="92"/>
      <c r="S160" s="92"/>
      <c r="T160" s="93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155</v>
      </c>
      <c r="AU160" s="17" t="s">
        <v>83</v>
      </c>
    </row>
    <row r="161" s="12" customFormat="1" ht="22.8" customHeight="1">
      <c r="A161" s="12"/>
      <c r="B161" s="212"/>
      <c r="C161" s="213"/>
      <c r="D161" s="214" t="s">
        <v>72</v>
      </c>
      <c r="E161" s="226" t="s">
        <v>251</v>
      </c>
      <c r="F161" s="226" t="s">
        <v>252</v>
      </c>
      <c r="G161" s="213"/>
      <c r="H161" s="213"/>
      <c r="I161" s="216"/>
      <c r="J161" s="227">
        <f>BK161</f>
        <v>0</v>
      </c>
      <c r="K161" s="213"/>
      <c r="L161" s="218"/>
      <c r="M161" s="219"/>
      <c r="N161" s="220"/>
      <c r="O161" s="220"/>
      <c r="P161" s="221">
        <f>SUM(P162:P163)</f>
        <v>0</v>
      </c>
      <c r="Q161" s="220"/>
      <c r="R161" s="221">
        <f>SUM(R162:R163)</f>
        <v>0</v>
      </c>
      <c r="S161" s="220"/>
      <c r="T161" s="222">
        <f>SUM(T162:T163)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3" t="s">
        <v>81</v>
      </c>
      <c r="AT161" s="224" t="s">
        <v>72</v>
      </c>
      <c r="AU161" s="224" t="s">
        <v>81</v>
      </c>
      <c r="AY161" s="223" t="s">
        <v>148</v>
      </c>
      <c r="BK161" s="225">
        <f>SUM(BK162:BK163)</f>
        <v>0</v>
      </c>
    </row>
    <row r="162" s="2" customFormat="1" ht="16.5" customHeight="1">
      <c r="A162" s="38"/>
      <c r="B162" s="39"/>
      <c r="C162" s="228" t="s">
        <v>197</v>
      </c>
      <c r="D162" s="228" t="s">
        <v>150</v>
      </c>
      <c r="E162" s="229" t="s">
        <v>254</v>
      </c>
      <c r="F162" s="230" t="s">
        <v>255</v>
      </c>
      <c r="G162" s="231" t="s">
        <v>171</v>
      </c>
      <c r="H162" s="232">
        <v>0.97899999999999998</v>
      </c>
      <c r="I162" s="233"/>
      <c r="J162" s="234">
        <f>ROUND(I162*H162,2)</f>
        <v>0</v>
      </c>
      <c r="K162" s="235"/>
      <c r="L162" s="44"/>
      <c r="M162" s="236" t="s">
        <v>1</v>
      </c>
      <c r="N162" s="237" t="s">
        <v>40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0" t="s">
        <v>154</v>
      </c>
      <c r="AT162" s="240" t="s">
        <v>150</v>
      </c>
      <c r="AU162" s="240" t="s">
        <v>83</v>
      </c>
      <c r="AY162" s="17" t="s">
        <v>148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7" t="s">
        <v>154</v>
      </c>
      <c r="BK162" s="241">
        <f>ROUND(I162*H162,2)</f>
        <v>0</v>
      </c>
      <c r="BL162" s="17" t="s">
        <v>154</v>
      </c>
      <c r="BM162" s="240" t="s">
        <v>200</v>
      </c>
    </row>
    <row r="163" s="2" customFormat="1">
      <c r="A163" s="38"/>
      <c r="B163" s="39"/>
      <c r="C163" s="40"/>
      <c r="D163" s="242" t="s">
        <v>155</v>
      </c>
      <c r="E163" s="40"/>
      <c r="F163" s="243" t="s">
        <v>255</v>
      </c>
      <c r="G163" s="40"/>
      <c r="H163" s="40"/>
      <c r="I163" s="244"/>
      <c r="J163" s="40"/>
      <c r="K163" s="40"/>
      <c r="L163" s="44"/>
      <c r="M163" s="291"/>
      <c r="N163" s="292"/>
      <c r="O163" s="293"/>
      <c r="P163" s="293"/>
      <c r="Q163" s="293"/>
      <c r="R163" s="293"/>
      <c r="S163" s="293"/>
      <c r="T163" s="294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155</v>
      </c>
      <c r="AU163" s="17" t="s">
        <v>83</v>
      </c>
    </row>
    <row r="164" s="2" customFormat="1" ht="6.96" customHeight="1">
      <c r="A164" s="38"/>
      <c r="B164" s="67"/>
      <c r="C164" s="68"/>
      <c r="D164" s="68"/>
      <c r="E164" s="68"/>
      <c r="F164" s="68"/>
      <c r="G164" s="68"/>
      <c r="H164" s="68"/>
      <c r="I164" s="68"/>
      <c r="J164" s="68"/>
      <c r="K164" s="68"/>
      <c r="L164" s="44"/>
      <c r="M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</sheetData>
  <sheetProtection sheet="1" autoFilter="0" formatColumns="0" formatRows="0" objects="1" scenarios="1" spinCount="100000" saltValue="cIRM+J0UaQ4uGqPjZtjKdktlmbfhHrA7JFxCuhRi1PgVoH/ELDS47hkriidU9VJuZD5XT3r7D4btn7lB9rbPUQ==" hashValue="nIqlsm/B078qv6vRQat+MXrOD0vPi5xSGiwdL5yuDk+mMhb2ASPlVyk5nGuqxbwH2B2t8V9sVHhlY1/uzHo7lA==" algorithmName="SHA-512" password="CC35"/>
  <autoFilter ref="C124:K16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83</v>
      </c>
    </row>
    <row r="4" s="1" customFormat="1" ht="24.96" customHeight="1">
      <c r="B4" s="20"/>
      <c r="D4" s="149" t="s">
        <v>115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Drobné stavební práce na objektech OŘ Plzeň</v>
      </c>
      <c r="F7" s="151"/>
      <c r="G7" s="151"/>
      <c r="H7" s="151"/>
      <c r="L7" s="20"/>
    </row>
    <row r="8" s="1" customFormat="1" ht="12" customHeight="1">
      <c r="B8" s="20"/>
      <c r="D8" s="151" t="s">
        <v>116</v>
      </c>
      <c r="L8" s="20"/>
    </row>
    <row r="9" s="2" customFormat="1" ht="16.5" customHeight="1">
      <c r="A9" s="38"/>
      <c r="B9" s="44"/>
      <c r="C9" s="38"/>
      <c r="D9" s="38"/>
      <c r="E9" s="152" t="s">
        <v>329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330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383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24. 7. 2023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ROUND(J126,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ROUND((SUM(BE126:BE174)),  2)</f>
        <v>0</v>
      </c>
      <c r="G35" s="38"/>
      <c r="H35" s="38"/>
      <c r="I35" s="165">
        <v>0.20999999999999999</v>
      </c>
      <c r="J35" s="164">
        <f>ROUND(((SUM(BE126:BE174))*I35),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39</v>
      </c>
      <c r="F36" s="164">
        <f>ROUND((SUM(BF126:BF174)),  2)</f>
        <v>0</v>
      </c>
      <c r="G36" s="38"/>
      <c r="H36" s="38"/>
      <c r="I36" s="165">
        <v>0.14999999999999999</v>
      </c>
      <c r="J36" s="164">
        <f>ROUND(((SUM(BF126:BF174))*I36),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37</v>
      </c>
      <c r="E37" s="151" t="s">
        <v>40</v>
      </c>
      <c r="F37" s="164">
        <f>ROUND((SUM(BG126:BG174)),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41</v>
      </c>
      <c r="F38" s="164">
        <f>ROUND((SUM(BH126:BH174)),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ROUND((SUM(BI126:BI174)),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Drobné stavební práce na objektech OŘ Plzeň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329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330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>PS 04 - Demolice skleníku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24. 7. 2023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119</v>
      </c>
      <c r="D96" s="186"/>
      <c r="E96" s="186"/>
      <c r="F96" s="186"/>
      <c r="G96" s="186"/>
      <c r="H96" s="186"/>
      <c r="I96" s="186"/>
      <c r="J96" s="187" t="s">
        <v>120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121</v>
      </c>
      <c r="D98" s="40"/>
      <c r="E98" s="40"/>
      <c r="F98" s="40"/>
      <c r="G98" s="40"/>
      <c r="H98" s="40"/>
      <c r="I98" s="40"/>
      <c r="J98" s="111">
        <f>J126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189"/>
      <c r="C99" s="190"/>
      <c r="D99" s="191" t="s">
        <v>123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124</v>
      </c>
      <c r="E100" s="197"/>
      <c r="F100" s="197"/>
      <c r="G100" s="197"/>
      <c r="H100" s="197"/>
      <c r="I100" s="197"/>
      <c r="J100" s="198">
        <f>J128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384</v>
      </c>
      <c r="E101" s="197"/>
      <c r="F101" s="197"/>
      <c r="G101" s="197"/>
      <c r="H101" s="197"/>
      <c r="I101" s="197"/>
      <c r="J101" s="198">
        <f>J147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126</v>
      </c>
      <c r="E102" s="197"/>
      <c r="F102" s="197"/>
      <c r="G102" s="197"/>
      <c r="H102" s="197"/>
      <c r="I102" s="197"/>
      <c r="J102" s="198">
        <f>J152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127</v>
      </c>
      <c r="E103" s="197"/>
      <c r="F103" s="197"/>
      <c r="G103" s="197"/>
      <c r="H103" s="197"/>
      <c r="I103" s="197"/>
      <c r="J103" s="198">
        <f>J159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128</v>
      </c>
      <c r="E104" s="197"/>
      <c r="F104" s="197"/>
      <c r="G104" s="197"/>
      <c r="H104" s="197"/>
      <c r="I104" s="197"/>
      <c r="J104" s="198">
        <f>J172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4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133</v>
      </c>
      <c r="D111" s="40"/>
      <c r="E111" s="40"/>
      <c r="F111" s="40"/>
      <c r="G111" s="40"/>
      <c r="H111" s="40"/>
      <c r="I111" s="40"/>
      <c r="J111" s="40"/>
      <c r="K111" s="4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4" t="str">
        <f>E7</f>
        <v>Drobné stavební práce na objektech OŘ Plzeň</v>
      </c>
      <c r="F114" s="32"/>
      <c r="G114" s="32"/>
      <c r="H114" s="32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116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4" t="s">
        <v>329</v>
      </c>
      <c r="F116" s="40"/>
      <c r="G116" s="40"/>
      <c r="H116" s="40"/>
      <c r="I116" s="40"/>
      <c r="J116" s="40"/>
      <c r="K116" s="40"/>
      <c r="L116" s="64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330</v>
      </c>
      <c r="D117" s="40"/>
      <c r="E117" s="40"/>
      <c r="F117" s="40"/>
      <c r="G117" s="40"/>
      <c r="H117" s="40"/>
      <c r="I117" s="40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7" t="str">
        <f>E11</f>
        <v>PS 04 - Demolice skleníku</v>
      </c>
      <c r="F118" s="40"/>
      <c r="G118" s="40"/>
      <c r="H118" s="40"/>
      <c r="I118" s="40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 xml:space="preserve"> </v>
      </c>
      <c r="G120" s="40"/>
      <c r="H120" s="40"/>
      <c r="I120" s="32" t="s">
        <v>22</v>
      </c>
      <c r="J120" s="80" t="str">
        <f>IF(J14="","",J14)</f>
        <v>24. 7. 2023</v>
      </c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E17</f>
        <v xml:space="preserve"> </v>
      </c>
      <c r="G122" s="40"/>
      <c r="H122" s="40"/>
      <c r="I122" s="32" t="s">
        <v>29</v>
      </c>
      <c r="J122" s="36" t="str">
        <f>E23</f>
        <v xml:space="preserve"> </v>
      </c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IF(E20="","",E20)</f>
        <v>Vyplň údaj</v>
      </c>
      <c r="G123" s="40"/>
      <c r="H123" s="40"/>
      <c r="I123" s="32" t="s">
        <v>31</v>
      </c>
      <c r="J123" s="36" t="str">
        <f>E26</f>
        <v xml:space="preserve"> </v>
      </c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4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0"/>
      <c r="B125" s="201"/>
      <c r="C125" s="202" t="s">
        <v>134</v>
      </c>
      <c r="D125" s="203" t="s">
        <v>58</v>
      </c>
      <c r="E125" s="203" t="s">
        <v>54</v>
      </c>
      <c r="F125" s="203" t="s">
        <v>55</v>
      </c>
      <c r="G125" s="203" t="s">
        <v>135</v>
      </c>
      <c r="H125" s="203" t="s">
        <v>136</v>
      </c>
      <c r="I125" s="203" t="s">
        <v>137</v>
      </c>
      <c r="J125" s="204" t="s">
        <v>120</v>
      </c>
      <c r="K125" s="205" t="s">
        <v>138</v>
      </c>
      <c r="L125" s="206"/>
      <c r="M125" s="101" t="s">
        <v>1</v>
      </c>
      <c r="N125" s="102" t="s">
        <v>37</v>
      </c>
      <c r="O125" s="102" t="s">
        <v>139</v>
      </c>
      <c r="P125" s="102" t="s">
        <v>140</v>
      </c>
      <c r="Q125" s="102" t="s">
        <v>141</v>
      </c>
      <c r="R125" s="102" t="s">
        <v>142</v>
      </c>
      <c r="S125" s="102" t="s">
        <v>143</v>
      </c>
      <c r="T125" s="103" t="s">
        <v>144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8"/>
      <c r="B126" s="39"/>
      <c r="C126" s="108" t="s">
        <v>145</v>
      </c>
      <c r="D126" s="40"/>
      <c r="E126" s="40"/>
      <c r="F126" s="40"/>
      <c r="G126" s="40"/>
      <c r="H126" s="40"/>
      <c r="I126" s="40"/>
      <c r="J126" s="207">
        <f>BK126</f>
        <v>0</v>
      </c>
      <c r="K126" s="40"/>
      <c r="L126" s="44"/>
      <c r="M126" s="104"/>
      <c r="N126" s="208"/>
      <c r="O126" s="105"/>
      <c r="P126" s="209">
        <f>P127</f>
        <v>0</v>
      </c>
      <c r="Q126" s="105"/>
      <c r="R126" s="209">
        <f>R127</f>
        <v>1.9660029999999999</v>
      </c>
      <c r="S126" s="105"/>
      <c r="T126" s="210">
        <f>T127</f>
        <v>7.5794200000000007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122</v>
      </c>
      <c r="BK126" s="211">
        <f>BK127</f>
        <v>0</v>
      </c>
    </row>
    <row r="127" s="12" customFormat="1" ht="25.92" customHeight="1">
      <c r="A127" s="12"/>
      <c r="B127" s="212"/>
      <c r="C127" s="213"/>
      <c r="D127" s="214" t="s">
        <v>72</v>
      </c>
      <c r="E127" s="215" t="s">
        <v>146</v>
      </c>
      <c r="F127" s="215" t="s">
        <v>147</v>
      </c>
      <c r="G127" s="213"/>
      <c r="H127" s="213"/>
      <c r="I127" s="216"/>
      <c r="J127" s="217">
        <f>BK127</f>
        <v>0</v>
      </c>
      <c r="K127" s="213"/>
      <c r="L127" s="218"/>
      <c r="M127" s="219"/>
      <c r="N127" s="220"/>
      <c r="O127" s="220"/>
      <c r="P127" s="221">
        <f>P128+P147+P152+P159+P172</f>
        <v>0</v>
      </c>
      <c r="Q127" s="220"/>
      <c r="R127" s="221">
        <f>R128+R147+R152+R159+R172</f>
        <v>1.9660029999999999</v>
      </c>
      <c r="S127" s="220"/>
      <c r="T127" s="222">
        <f>T128+T147+T152+T159+T172</f>
        <v>7.5794200000000007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3" t="s">
        <v>81</v>
      </c>
      <c r="AT127" s="224" t="s">
        <v>72</v>
      </c>
      <c r="AU127" s="224" t="s">
        <v>73</v>
      </c>
      <c r="AY127" s="223" t="s">
        <v>148</v>
      </c>
      <c r="BK127" s="225">
        <f>BK128+BK147+BK152+BK159+BK172</f>
        <v>0</v>
      </c>
    </row>
    <row r="128" s="12" customFormat="1" ht="22.8" customHeight="1">
      <c r="A128" s="12"/>
      <c r="B128" s="212"/>
      <c r="C128" s="213"/>
      <c r="D128" s="214" t="s">
        <v>72</v>
      </c>
      <c r="E128" s="226" t="s">
        <v>81</v>
      </c>
      <c r="F128" s="226" t="s">
        <v>149</v>
      </c>
      <c r="G128" s="213"/>
      <c r="H128" s="213"/>
      <c r="I128" s="216"/>
      <c r="J128" s="227">
        <f>BK128</f>
        <v>0</v>
      </c>
      <c r="K128" s="213"/>
      <c r="L128" s="218"/>
      <c r="M128" s="219"/>
      <c r="N128" s="220"/>
      <c r="O128" s="220"/>
      <c r="P128" s="221">
        <f>SUM(P129:P146)</f>
        <v>0</v>
      </c>
      <c r="Q128" s="220"/>
      <c r="R128" s="221">
        <f>SUM(R129:R146)</f>
        <v>1.9660029999999999</v>
      </c>
      <c r="S128" s="220"/>
      <c r="T128" s="222">
        <f>SUM(T129:T146)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81</v>
      </c>
      <c r="AT128" s="224" t="s">
        <v>72</v>
      </c>
      <c r="AU128" s="224" t="s">
        <v>81</v>
      </c>
      <c r="AY128" s="223" t="s">
        <v>148</v>
      </c>
      <c r="BK128" s="225">
        <f>SUM(BK129:BK146)</f>
        <v>0</v>
      </c>
    </row>
    <row r="129" s="2" customFormat="1" ht="33" customHeight="1">
      <c r="A129" s="38"/>
      <c r="B129" s="39"/>
      <c r="C129" s="228" t="s">
        <v>81</v>
      </c>
      <c r="D129" s="228" t="s">
        <v>150</v>
      </c>
      <c r="E129" s="229" t="s">
        <v>156</v>
      </c>
      <c r="F129" s="230" t="s">
        <v>281</v>
      </c>
      <c r="G129" s="231" t="s">
        <v>158</v>
      </c>
      <c r="H129" s="232">
        <v>1.966</v>
      </c>
      <c r="I129" s="233"/>
      <c r="J129" s="234">
        <f>ROUND(I129*H129,2)</f>
        <v>0</v>
      </c>
      <c r="K129" s="235"/>
      <c r="L129" s="44"/>
      <c r="M129" s="236" t="s">
        <v>1</v>
      </c>
      <c r="N129" s="237" t="s">
        <v>40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0" t="s">
        <v>154</v>
      </c>
      <c r="AT129" s="240" t="s">
        <v>150</v>
      </c>
      <c r="AU129" s="240" t="s">
        <v>83</v>
      </c>
      <c r="AY129" s="17" t="s">
        <v>148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7" t="s">
        <v>154</v>
      </c>
      <c r="BK129" s="241">
        <f>ROUND(I129*H129,2)</f>
        <v>0</v>
      </c>
      <c r="BL129" s="17" t="s">
        <v>154</v>
      </c>
      <c r="BM129" s="240" t="s">
        <v>83</v>
      </c>
    </row>
    <row r="130" s="2" customFormat="1">
      <c r="A130" s="38"/>
      <c r="B130" s="39"/>
      <c r="C130" s="40"/>
      <c r="D130" s="242" t="s">
        <v>155</v>
      </c>
      <c r="E130" s="40"/>
      <c r="F130" s="243" t="s">
        <v>281</v>
      </c>
      <c r="G130" s="40"/>
      <c r="H130" s="40"/>
      <c r="I130" s="244"/>
      <c r="J130" s="40"/>
      <c r="K130" s="40"/>
      <c r="L130" s="44"/>
      <c r="M130" s="245"/>
      <c r="N130" s="246"/>
      <c r="O130" s="92"/>
      <c r="P130" s="92"/>
      <c r="Q130" s="92"/>
      <c r="R130" s="92"/>
      <c r="S130" s="92"/>
      <c r="T130" s="93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155</v>
      </c>
      <c r="AU130" s="17" t="s">
        <v>83</v>
      </c>
    </row>
    <row r="131" s="14" customFormat="1">
      <c r="A131" s="14"/>
      <c r="B131" s="257"/>
      <c r="C131" s="258"/>
      <c r="D131" s="242" t="s">
        <v>159</v>
      </c>
      <c r="E131" s="259" t="s">
        <v>1</v>
      </c>
      <c r="F131" s="260" t="s">
        <v>385</v>
      </c>
      <c r="G131" s="258"/>
      <c r="H131" s="261">
        <v>1.966</v>
      </c>
      <c r="I131" s="262"/>
      <c r="J131" s="258"/>
      <c r="K131" s="258"/>
      <c r="L131" s="263"/>
      <c r="M131" s="264"/>
      <c r="N131" s="265"/>
      <c r="O131" s="265"/>
      <c r="P131" s="265"/>
      <c r="Q131" s="265"/>
      <c r="R131" s="265"/>
      <c r="S131" s="265"/>
      <c r="T131" s="26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7" t="s">
        <v>159</v>
      </c>
      <c r="AU131" s="267" t="s">
        <v>83</v>
      </c>
      <c r="AV131" s="14" t="s">
        <v>83</v>
      </c>
      <c r="AW131" s="14" t="s">
        <v>30</v>
      </c>
      <c r="AX131" s="14" t="s">
        <v>73</v>
      </c>
      <c r="AY131" s="267" t="s">
        <v>148</v>
      </c>
    </row>
    <row r="132" s="15" customFormat="1">
      <c r="A132" s="15"/>
      <c r="B132" s="268"/>
      <c r="C132" s="269"/>
      <c r="D132" s="242" t="s">
        <v>159</v>
      </c>
      <c r="E132" s="270" t="s">
        <v>1</v>
      </c>
      <c r="F132" s="271" t="s">
        <v>162</v>
      </c>
      <c r="G132" s="269"/>
      <c r="H132" s="272">
        <v>1.966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8" t="s">
        <v>159</v>
      </c>
      <c r="AU132" s="278" t="s">
        <v>83</v>
      </c>
      <c r="AV132" s="15" t="s">
        <v>154</v>
      </c>
      <c r="AW132" s="15" t="s">
        <v>30</v>
      </c>
      <c r="AX132" s="15" t="s">
        <v>81</v>
      </c>
      <c r="AY132" s="278" t="s">
        <v>148</v>
      </c>
    </row>
    <row r="133" s="2" customFormat="1" ht="24.15" customHeight="1">
      <c r="A133" s="38"/>
      <c r="B133" s="39"/>
      <c r="C133" s="228" t="s">
        <v>83</v>
      </c>
      <c r="D133" s="228" t="s">
        <v>150</v>
      </c>
      <c r="E133" s="229" t="s">
        <v>354</v>
      </c>
      <c r="F133" s="230" t="s">
        <v>355</v>
      </c>
      <c r="G133" s="231" t="s">
        <v>153</v>
      </c>
      <c r="H133" s="232">
        <v>6.5519999999999996</v>
      </c>
      <c r="I133" s="233"/>
      <c r="J133" s="234">
        <f>ROUND(I133*H133,2)</f>
        <v>0</v>
      </c>
      <c r="K133" s="235"/>
      <c r="L133" s="44"/>
      <c r="M133" s="236" t="s">
        <v>1</v>
      </c>
      <c r="N133" s="237" t="s">
        <v>40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0" t="s">
        <v>154</v>
      </c>
      <c r="AT133" s="240" t="s">
        <v>150</v>
      </c>
      <c r="AU133" s="240" t="s">
        <v>83</v>
      </c>
      <c r="AY133" s="17" t="s">
        <v>148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7" t="s">
        <v>154</v>
      </c>
      <c r="BK133" s="241">
        <f>ROUND(I133*H133,2)</f>
        <v>0</v>
      </c>
      <c r="BL133" s="17" t="s">
        <v>154</v>
      </c>
      <c r="BM133" s="240" t="s">
        <v>154</v>
      </c>
    </row>
    <row r="134" s="2" customFormat="1">
      <c r="A134" s="38"/>
      <c r="B134" s="39"/>
      <c r="C134" s="40"/>
      <c r="D134" s="242" t="s">
        <v>155</v>
      </c>
      <c r="E134" s="40"/>
      <c r="F134" s="243" t="s">
        <v>355</v>
      </c>
      <c r="G134" s="40"/>
      <c r="H134" s="40"/>
      <c r="I134" s="244"/>
      <c r="J134" s="40"/>
      <c r="K134" s="40"/>
      <c r="L134" s="44"/>
      <c r="M134" s="245"/>
      <c r="N134" s="246"/>
      <c r="O134" s="92"/>
      <c r="P134" s="92"/>
      <c r="Q134" s="92"/>
      <c r="R134" s="92"/>
      <c r="S134" s="92"/>
      <c r="T134" s="93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155</v>
      </c>
      <c r="AU134" s="17" t="s">
        <v>83</v>
      </c>
    </row>
    <row r="135" s="14" customFormat="1">
      <c r="A135" s="14"/>
      <c r="B135" s="257"/>
      <c r="C135" s="258"/>
      <c r="D135" s="242" t="s">
        <v>159</v>
      </c>
      <c r="E135" s="259" t="s">
        <v>1</v>
      </c>
      <c r="F135" s="260" t="s">
        <v>386</v>
      </c>
      <c r="G135" s="258"/>
      <c r="H135" s="261">
        <v>6.5519999999999996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7" t="s">
        <v>159</v>
      </c>
      <c r="AU135" s="267" t="s">
        <v>83</v>
      </c>
      <c r="AV135" s="14" t="s">
        <v>83</v>
      </c>
      <c r="AW135" s="14" t="s">
        <v>30</v>
      </c>
      <c r="AX135" s="14" t="s">
        <v>73</v>
      </c>
      <c r="AY135" s="267" t="s">
        <v>148</v>
      </c>
    </row>
    <row r="136" s="15" customFormat="1">
      <c r="A136" s="15"/>
      <c r="B136" s="268"/>
      <c r="C136" s="269"/>
      <c r="D136" s="242" t="s">
        <v>159</v>
      </c>
      <c r="E136" s="270" t="s">
        <v>1</v>
      </c>
      <c r="F136" s="271" t="s">
        <v>162</v>
      </c>
      <c r="G136" s="269"/>
      <c r="H136" s="272">
        <v>6.5519999999999996</v>
      </c>
      <c r="I136" s="273"/>
      <c r="J136" s="269"/>
      <c r="K136" s="269"/>
      <c r="L136" s="274"/>
      <c r="M136" s="275"/>
      <c r="N136" s="276"/>
      <c r="O136" s="276"/>
      <c r="P136" s="276"/>
      <c r="Q136" s="276"/>
      <c r="R136" s="276"/>
      <c r="S136" s="276"/>
      <c r="T136" s="27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8" t="s">
        <v>159</v>
      </c>
      <c r="AU136" s="278" t="s">
        <v>83</v>
      </c>
      <c r="AV136" s="15" t="s">
        <v>154</v>
      </c>
      <c r="AW136" s="15" t="s">
        <v>30</v>
      </c>
      <c r="AX136" s="15" t="s">
        <v>81</v>
      </c>
      <c r="AY136" s="278" t="s">
        <v>148</v>
      </c>
    </row>
    <row r="137" s="2" customFormat="1" ht="16.5" customHeight="1">
      <c r="A137" s="38"/>
      <c r="B137" s="39"/>
      <c r="C137" s="279" t="s">
        <v>163</v>
      </c>
      <c r="D137" s="279" t="s">
        <v>168</v>
      </c>
      <c r="E137" s="280" t="s">
        <v>169</v>
      </c>
      <c r="F137" s="281" t="s">
        <v>288</v>
      </c>
      <c r="G137" s="282" t="s">
        <v>171</v>
      </c>
      <c r="H137" s="283">
        <v>1.966</v>
      </c>
      <c r="I137" s="284"/>
      <c r="J137" s="285">
        <f>ROUND(I137*H137,2)</f>
        <v>0</v>
      </c>
      <c r="K137" s="286"/>
      <c r="L137" s="287"/>
      <c r="M137" s="288" t="s">
        <v>1</v>
      </c>
      <c r="N137" s="289" t="s">
        <v>40</v>
      </c>
      <c r="O137" s="92"/>
      <c r="P137" s="238">
        <f>O137*H137</f>
        <v>0</v>
      </c>
      <c r="Q137" s="238">
        <v>1</v>
      </c>
      <c r="R137" s="238">
        <f>Q137*H137</f>
        <v>1.966</v>
      </c>
      <c r="S137" s="238">
        <v>0</v>
      </c>
      <c r="T137" s="23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0" t="s">
        <v>172</v>
      </c>
      <c r="AT137" s="240" t="s">
        <v>168</v>
      </c>
      <c r="AU137" s="240" t="s">
        <v>83</v>
      </c>
      <c r="AY137" s="17" t="s">
        <v>148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7" t="s">
        <v>154</v>
      </c>
      <c r="BK137" s="241">
        <f>ROUND(I137*H137,2)</f>
        <v>0</v>
      </c>
      <c r="BL137" s="17" t="s">
        <v>154</v>
      </c>
      <c r="BM137" s="240" t="s">
        <v>166</v>
      </c>
    </row>
    <row r="138" s="2" customFormat="1">
      <c r="A138" s="38"/>
      <c r="B138" s="39"/>
      <c r="C138" s="40"/>
      <c r="D138" s="242" t="s">
        <v>155</v>
      </c>
      <c r="E138" s="40"/>
      <c r="F138" s="243" t="s">
        <v>288</v>
      </c>
      <c r="G138" s="40"/>
      <c r="H138" s="40"/>
      <c r="I138" s="244"/>
      <c r="J138" s="40"/>
      <c r="K138" s="40"/>
      <c r="L138" s="44"/>
      <c r="M138" s="245"/>
      <c r="N138" s="246"/>
      <c r="O138" s="92"/>
      <c r="P138" s="92"/>
      <c r="Q138" s="92"/>
      <c r="R138" s="92"/>
      <c r="S138" s="92"/>
      <c r="T138" s="93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155</v>
      </c>
      <c r="AU138" s="17" t="s">
        <v>83</v>
      </c>
    </row>
    <row r="139" s="14" customFormat="1">
      <c r="A139" s="14"/>
      <c r="B139" s="257"/>
      <c r="C139" s="258"/>
      <c r="D139" s="242" t="s">
        <v>159</v>
      </c>
      <c r="E139" s="259" t="s">
        <v>1</v>
      </c>
      <c r="F139" s="260" t="s">
        <v>387</v>
      </c>
      <c r="G139" s="258"/>
      <c r="H139" s="261">
        <v>1.966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7" t="s">
        <v>159</v>
      </c>
      <c r="AU139" s="267" t="s">
        <v>83</v>
      </c>
      <c r="AV139" s="14" t="s">
        <v>83</v>
      </c>
      <c r="AW139" s="14" t="s">
        <v>30</v>
      </c>
      <c r="AX139" s="14" t="s">
        <v>73</v>
      </c>
      <c r="AY139" s="267" t="s">
        <v>148</v>
      </c>
    </row>
    <row r="140" s="15" customFormat="1">
      <c r="A140" s="15"/>
      <c r="B140" s="268"/>
      <c r="C140" s="269"/>
      <c r="D140" s="242" t="s">
        <v>159</v>
      </c>
      <c r="E140" s="270" t="s">
        <v>1</v>
      </c>
      <c r="F140" s="271" t="s">
        <v>162</v>
      </c>
      <c r="G140" s="269"/>
      <c r="H140" s="272">
        <v>1.966</v>
      </c>
      <c r="I140" s="273"/>
      <c r="J140" s="269"/>
      <c r="K140" s="269"/>
      <c r="L140" s="274"/>
      <c r="M140" s="275"/>
      <c r="N140" s="276"/>
      <c r="O140" s="276"/>
      <c r="P140" s="276"/>
      <c r="Q140" s="276"/>
      <c r="R140" s="276"/>
      <c r="S140" s="276"/>
      <c r="T140" s="27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8" t="s">
        <v>159</v>
      </c>
      <c r="AU140" s="278" t="s">
        <v>83</v>
      </c>
      <c r="AV140" s="15" t="s">
        <v>154</v>
      </c>
      <c r="AW140" s="15" t="s">
        <v>30</v>
      </c>
      <c r="AX140" s="15" t="s">
        <v>81</v>
      </c>
      <c r="AY140" s="278" t="s">
        <v>148</v>
      </c>
    </row>
    <row r="141" s="2" customFormat="1" ht="24.15" customHeight="1">
      <c r="A141" s="38"/>
      <c r="B141" s="39"/>
      <c r="C141" s="228" t="s">
        <v>154</v>
      </c>
      <c r="D141" s="228" t="s">
        <v>150</v>
      </c>
      <c r="E141" s="229" t="s">
        <v>174</v>
      </c>
      <c r="F141" s="230" t="s">
        <v>291</v>
      </c>
      <c r="G141" s="231" t="s">
        <v>153</v>
      </c>
      <c r="H141" s="232">
        <v>6.5519999999999996</v>
      </c>
      <c r="I141" s="233"/>
      <c r="J141" s="234">
        <f>ROUND(I141*H141,2)</f>
        <v>0</v>
      </c>
      <c r="K141" s="235"/>
      <c r="L141" s="44"/>
      <c r="M141" s="236" t="s">
        <v>1</v>
      </c>
      <c r="N141" s="237" t="s">
        <v>40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0" t="s">
        <v>154</v>
      </c>
      <c r="AT141" s="240" t="s">
        <v>150</v>
      </c>
      <c r="AU141" s="240" t="s">
        <v>83</v>
      </c>
      <c r="AY141" s="17" t="s">
        <v>148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7" t="s">
        <v>154</v>
      </c>
      <c r="BK141" s="241">
        <f>ROUND(I141*H141,2)</f>
        <v>0</v>
      </c>
      <c r="BL141" s="17" t="s">
        <v>154</v>
      </c>
      <c r="BM141" s="240" t="s">
        <v>172</v>
      </c>
    </row>
    <row r="142" s="2" customFormat="1">
      <c r="A142" s="38"/>
      <c r="B142" s="39"/>
      <c r="C142" s="40"/>
      <c r="D142" s="242" t="s">
        <v>155</v>
      </c>
      <c r="E142" s="40"/>
      <c r="F142" s="243" t="s">
        <v>291</v>
      </c>
      <c r="G142" s="40"/>
      <c r="H142" s="40"/>
      <c r="I142" s="244"/>
      <c r="J142" s="40"/>
      <c r="K142" s="40"/>
      <c r="L142" s="44"/>
      <c r="M142" s="245"/>
      <c r="N142" s="246"/>
      <c r="O142" s="92"/>
      <c r="P142" s="92"/>
      <c r="Q142" s="92"/>
      <c r="R142" s="92"/>
      <c r="S142" s="92"/>
      <c r="T142" s="93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155</v>
      </c>
      <c r="AU142" s="17" t="s">
        <v>83</v>
      </c>
    </row>
    <row r="143" s="14" customFormat="1">
      <c r="A143" s="14"/>
      <c r="B143" s="257"/>
      <c r="C143" s="258"/>
      <c r="D143" s="242" t="s">
        <v>159</v>
      </c>
      <c r="E143" s="259" t="s">
        <v>1</v>
      </c>
      <c r="F143" s="260" t="s">
        <v>386</v>
      </c>
      <c r="G143" s="258"/>
      <c r="H143" s="261">
        <v>6.5519999999999996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7" t="s">
        <v>159</v>
      </c>
      <c r="AU143" s="267" t="s">
        <v>83</v>
      </c>
      <c r="AV143" s="14" t="s">
        <v>83</v>
      </c>
      <c r="AW143" s="14" t="s">
        <v>30</v>
      </c>
      <c r="AX143" s="14" t="s">
        <v>73</v>
      </c>
      <c r="AY143" s="267" t="s">
        <v>148</v>
      </c>
    </row>
    <row r="144" s="15" customFormat="1">
      <c r="A144" s="15"/>
      <c r="B144" s="268"/>
      <c r="C144" s="269"/>
      <c r="D144" s="242" t="s">
        <v>159</v>
      </c>
      <c r="E144" s="270" t="s">
        <v>1</v>
      </c>
      <c r="F144" s="271" t="s">
        <v>162</v>
      </c>
      <c r="G144" s="269"/>
      <c r="H144" s="272">
        <v>6.5519999999999996</v>
      </c>
      <c r="I144" s="273"/>
      <c r="J144" s="269"/>
      <c r="K144" s="269"/>
      <c r="L144" s="274"/>
      <c r="M144" s="275"/>
      <c r="N144" s="276"/>
      <c r="O144" s="276"/>
      <c r="P144" s="276"/>
      <c r="Q144" s="276"/>
      <c r="R144" s="276"/>
      <c r="S144" s="276"/>
      <c r="T144" s="27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8" t="s">
        <v>159</v>
      </c>
      <c r="AU144" s="278" t="s">
        <v>83</v>
      </c>
      <c r="AV144" s="15" t="s">
        <v>154</v>
      </c>
      <c r="AW144" s="15" t="s">
        <v>30</v>
      </c>
      <c r="AX144" s="15" t="s">
        <v>81</v>
      </c>
      <c r="AY144" s="278" t="s">
        <v>148</v>
      </c>
    </row>
    <row r="145" s="2" customFormat="1" ht="16.5" customHeight="1">
      <c r="A145" s="38"/>
      <c r="B145" s="39"/>
      <c r="C145" s="279" t="s">
        <v>173</v>
      </c>
      <c r="D145" s="279" t="s">
        <v>168</v>
      </c>
      <c r="E145" s="280" t="s">
        <v>177</v>
      </c>
      <c r="F145" s="281" t="s">
        <v>178</v>
      </c>
      <c r="G145" s="282" t="s">
        <v>179</v>
      </c>
      <c r="H145" s="283">
        <v>0.0030000000000000001</v>
      </c>
      <c r="I145" s="284"/>
      <c r="J145" s="285">
        <f>ROUND(I145*H145,2)</f>
        <v>0</v>
      </c>
      <c r="K145" s="286"/>
      <c r="L145" s="287"/>
      <c r="M145" s="288" t="s">
        <v>1</v>
      </c>
      <c r="N145" s="289" t="s">
        <v>40</v>
      </c>
      <c r="O145" s="92"/>
      <c r="P145" s="238">
        <f>O145*H145</f>
        <v>0</v>
      </c>
      <c r="Q145" s="238">
        <v>0.001</v>
      </c>
      <c r="R145" s="238">
        <f>Q145*H145</f>
        <v>3.0000000000000001E-06</v>
      </c>
      <c r="S145" s="238">
        <v>0</v>
      </c>
      <c r="T145" s="23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0" t="s">
        <v>172</v>
      </c>
      <c r="AT145" s="240" t="s">
        <v>168</v>
      </c>
      <c r="AU145" s="240" t="s">
        <v>83</v>
      </c>
      <c r="AY145" s="17" t="s">
        <v>148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7" t="s">
        <v>154</v>
      </c>
      <c r="BK145" s="241">
        <f>ROUND(I145*H145,2)</f>
        <v>0</v>
      </c>
      <c r="BL145" s="17" t="s">
        <v>154</v>
      </c>
      <c r="BM145" s="240" t="s">
        <v>176</v>
      </c>
    </row>
    <row r="146" s="2" customFormat="1">
      <c r="A146" s="38"/>
      <c r="B146" s="39"/>
      <c r="C146" s="40"/>
      <c r="D146" s="242" t="s">
        <v>155</v>
      </c>
      <c r="E146" s="40"/>
      <c r="F146" s="243" t="s">
        <v>178</v>
      </c>
      <c r="G146" s="40"/>
      <c r="H146" s="40"/>
      <c r="I146" s="244"/>
      <c r="J146" s="40"/>
      <c r="K146" s="40"/>
      <c r="L146" s="44"/>
      <c r="M146" s="245"/>
      <c r="N146" s="246"/>
      <c r="O146" s="92"/>
      <c r="P146" s="92"/>
      <c r="Q146" s="92"/>
      <c r="R146" s="92"/>
      <c r="S146" s="92"/>
      <c r="T146" s="93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155</v>
      </c>
      <c r="AU146" s="17" t="s">
        <v>83</v>
      </c>
    </row>
    <row r="147" s="12" customFormat="1" ht="22.8" customHeight="1">
      <c r="A147" s="12"/>
      <c r="B147" s="212"/>
      <c r="C147" s="213"/>
      <c r="D147" s="214" t="s">
        <v>72</v>
      </c>
      <c r="E147" s="226" t="s">
        <v>173</v>
      </c>
      <c r="F147" s="226" t="s">
        <v>388</v>
      </c>
      <c r="G147" s="213"/>
      <c r="H147" s="213"/>
      <c r="I147" s="216"/>
      <c r="J147" s="227">
        <f>BK147</f>
        <v>0</v>
      </c>
      <c r="K147" s="213"/>
      <c r="L147" s="218"/>
      <c r="M147" s="219"/>
      <c r="N147" s="220"/>
      <c r="O147" s="220"/>
      <c r="P147" s="221">
        <f>SUM(P148:P151)</f>
        <v>0</v>
      </c>
      <c r="Q147" s="220"/>
      <c r="R147" s="221">
        <f>SUM(R148:R151)</f>
        <v>0</v>
      </c>
      <c r="S147" s="220"/>
      <c r="T147" s="222">
        <f>SUM(T148:T151)</f>
        <v>6.4502800000000002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3" t="s">
        <v>81</v>
      </c>
      <c r="AT147" s="224" t="s">
        <v>72</v>
      </c>
      <c r="AU147" s="224" t="s">
        <v>81</v>
      </c>
      <c r="AY147" s="223" t="s">
        <v>148</v>
      </c>
      <c r="BK147" s="225">
        <f>SUM(BK148:BK151)</f>
        <v>0</v>
      </c>
    </row>
    <row r="148" s="2" customFormat="1" ht="24.15" customHeight="1">
      <c r="A148" s="38"/>
      <c r="B148" s="39"/>
      <c r="C148" s="228" t="s">
        <v>166</v>
      </c>
      <c r="D148" s="228" t="s">
        <v>150</v>
      </c>
      <c r="E148" s="229" t="s">
        <v>389</v>
      </c>
      <c r="F148" s="230" t="s">
        <v>390</v>
      </c>
      <c r="G148" s="231" t="s">
        <v>213</v>
      </c>
      <c r="H148" s="232">
        <v>18.800000000000001</v>
      </c>
      <c r="I148" s="233"/>
      <c r="J148" s="234">
        <f>ROUND(I148*H148,2)</f>
        <v>0</v>
      </c>
      <c r="K148" s="235"/>
      <c r="L148" s="44"/>
      <c r="M148" s="236" t="s">
        <v>1</v>
      </c>
      <c r="N148" s="237" t="s">
        <v>40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0.34310000000000002</v>
      </c>
      <c r="T148" s="239">
        <f>S148*H148</f>
        <v>6.4502800000000002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0" t="s">
        <v>154</v>
      </c>
      <c r="AT148" s="240" t="s">
        <v>150</v>
      </c>
      <c r="AU148" s="240" t="s">
        <v>83</v>
      </c>
      <c r="AY148" s="17" t="s">
        <v>148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7" t="s">
        <v>154</v>
      </c>
      <c r="BK148" s="241">
        <f>ROUND(I148*H148,2)</f>
        <v>0</v>
      </c>
      <c r="BL148" s="17" t="s">
        <v>154</v>
      </c>
      <c r="BM148" s="240" t="s">
        <v>180</v>
      </c>
    </row>
    <row r="149" s="2" customFormat="1">
      <c r="A149" s="38"/>
      <c r="B149" s="39"/>
      <c r="C149" s="40"/>
      <c r="D149" s="242" t="s">
        <v>155</v>
      </c>
      <c r="E149" s="40"/>
      <c r="F149" s="243" t="s">
        <v>390</v>
      </c>
      <c r="G149" s="40"/>
      <c r="H149" s="40"/>
      <c r="I149" s="244"/>
      <c r="J149" s="40"/>
      <c r="K149" s="40"/>
      <c r="L149" s="44"/>
      <c r="M149" s="245"/>
      <c r="N149" s="246"/>
      <c r="O149" s="92"/>
      <c r="P149" s="92"/>
      <c r="Q149" s="92"/>
      <c r="R149" s="92"/>
      <c r="S149" s="92"/>
      <c r="T149" s="93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155</v>
      </c>
      <c r="AU149" s="17" t="s">
        <v>83</v>
      </c>
    </row>
    <row r="150" s="14" customFormat="1">
      <c r="A150" s="14"/>
      <c r="B150" s="257"/>
      <c r="C150" s="258"/>
      <c r="D150" s="242" t="s">
        <v>159</v>
      </c>
      <c r="E150" s="259" t="s">
        <v>1</v>
      </c>
      <c r="F150" s="260" t="s">
        <v>391</v>
      </c>
      <c r="G150" s="258"/>
      <c r="H150" s="261">
        <v>18.800000000000001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7" t="s">
        <v>159</v>
      </c>
      <c r="AU150" s="267" t="s">
        <v>83</v>
      </c>
      <c r="AV150" s="14" t="s">
        <v>83</v>
      </c>
      <c r="AW150" s="14" t="s">
        <v>30</v>
      </c>
      <c r="AX150" s="14" t="s">
        <v>73</v>
      </c>
      <c r="AY150" s="267" t="s">
        <v>148</v>
      </c>
    </row>
    <row r="151" s="15" customFormat="1">
      <c r="A151" s="15"/>
      <c r="B151" s="268"/>
      <c r="C151" s="269"/>
      <c r="D151" s="242" t="s">
        <v>159</v>
      </c>
      <c r="E151" s="270" t="s">
        <v>1</v>
      </c>
      <c r="F151" s="271" t="s">
        <v>162</v>
      </c>
      <c r="G151" s="269"/>
      <c r="H151" s="272">
        <v>18.800000000000001</v>
      </c>
      <c r="I151" s="273"/>
      <c r="J151" s="269"/>
      <c r="K151" s="269"/>
      <c r="L151" s="274"/>
      <c r="M151" s="275"/>
      <c r="N151" s="276"/>
      <c r="O151" s="276"/>
      <c r="P151" s="276"/>
      <c r="Q151" s="276"/>
      <c r="R151" s="276"/>
      <c r="S151" s="276"/>
      <c r="T151" s="27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8" t="s">
        <v>159</v>
      </c>
      <c r="AU151" s="278" t="s">
        <v>83</v>
      </c>
      <c r="AV151" s="15" t="s">
        <v>154</v>
      </c>
      <c r="AW151" s="15" t="s">
        <v>30</v>
      </c>
      <c r="AX151" s="15" t="s">
        <v>81</v>
      </c>
      <c r="AY151" s="278" t="s">
        <v>148</v>
      </c>
    </row>
    <row r="152" s="12" customFormat="1" ht="22.8" customHeight="1">
      <c r="A152" s="12"/>
      <c r="B152" s="212"/>
      <c r="C152" s="213"/>
      <c r="D152" s="214" t="s">
        <v>72</v>
      </c>
      <c r="E152" s="226" t="s">
        <v>190</v>
      </c>
      <c r="F152" s="226" t="s">
        <v>227</v>
      </c>
      <c r="G152" s="213"/>
      <c r="H152" s="213"/>
      <c r="I152" s="216"/>
      <c r="J152" s="227">
        <f>BK152</f>
        <v>0</v>
      </c>
      <c r="K152" s="213"/>
      <c r="L152" s="218"/>
      <c r="M152" s="219"/>
      <c r="N152" s="220"/>
      <c r="O152" s="220"/>
      <c r="P152" s="221">
        <f>SUM(P153:P158)</f>
        <v>0</v>
      </c>
      <c r="Q152" s="220"/>
      <c r="R152" s="221">
        <f>SUM(R153:R158)</f>
        <v>0</v>
      </c>
      <c r="S152" s="220"/>
      <c r="T152" s="222">
        <f>SUM(T153:T158)</f>
        <v>1.12914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3" t="s">
        <v>81</v>
      </c>
      <c r="AT152" s="224" t="s">
        <v>72</v>
      </c>
      <c r="AU152" s="224" t="s">
        <v>81</v>
      </c>
      <c r="AY152" s="223" t="s">
        <v>148</v>
      </c>
      <c r="BK152" s="225">
        <f>SUM(BK153:BK158)</f>
        <v>0</v>
      </c>
    </row>
    <row r="153" s="2" customFormat="1" ht="24.15" customHeight="1">
      <c r="A153" s="38"/>
      <c r="B153" s="39"/>
      <c r="C153" s="228" t="s">
        <v>182</v>
      </c>
      <c r="D153" s="228" t="s">
        <v>150</v>
      </c>
      <c r="E153" s="229" t="s">
        <v>392</v>
      </c>
      <c r="F153" s="230" t="s">
        <v>393</v>
      </c>
      <c r="G153" s="231" t="s">
        <v>153</v>
      </c>
      <c r="H153" s="232">
        <v>27.539999999999999</v>
      </c>
      <c r="I153" s="233"/>
      <c r="J153" s="234">
        <f>ROUND(I153*H153,2)</f>
        <v>0</v>
      </c>
      <c r="K153" s="235"/>
      <c r="L153" s="44"/>
      <c r="M153" s="236" t="s">
        <v>1</v>
      </c>
      <c r="N153" s="237" t="s">
        <v>40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0.041000000000000002</v>
      </c>
      <c r="T153" s="239">
        <f>S153*H153</f>
        <v>1.12914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0" t="s">
        <v>154</v>
      </c>
      <c r="AT153" s="240" t="s">
        <v>150</v>
      </c>
      <c r="AU153" s="240" t="s">
        <v>83</v>
      </c>
      <c r="AY153" s="17" t="s">
        <v>148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7" t="s">
        <v>154</v>
      </c>
      <c r="BK153" s="241">
        <f>ROUND(I153*H153,2)</f>
        <v>0</v>
      </c>
      <c r="BL153" s="17" t="s">
        <v>154</v>
      </c>
      <c r="BM153" s="240" t="s">
        <v>186</v>
      </c>
    </row>
    <row r="154" s="2" customFormat="1">
      <c r="A154" s="38"/>
      <c r="B154" s="39"/>
      <c r="C154" s="40"/>
      <c r="D154" s="242" t="s">
        <v>155</v>
      </c>
      <c r="E154" s="40"/>
      <c r="F154" s="243" t="s">
        <v>393</v>
      </c>
      <c r="G154" s="40"/>
      <c r="H154" s="40"/>
      <c r="I154" s="244"/>
      <c r="J154" s="40"/>
      <c r="K154" s="40"/>
      <c r="L154" s="44"/>
      <c r="M154" s="245"/>
      <c r="N154" s="246"/>
      <c r="O154" s="92"/>
      <c r="P154" s="92"/>
      <c r="Q154" s="92"/>
      <c r="R154" s="92"/>
      <c r="S154" s="92"/>
      <c r="T154" s="93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155</v>
      </c>
      <c r="AU154" s="17" t="s">
        <v>83</v>
      </c>
    </row>
    <row r="155" s="13" customFormat="1">
      <c r="A155" s="13"/>
      <c r="B155" s="247"/>
      <c r="C155" s="248"/>
      <c r="D155" s="242" t="s">
        <v>159</v>
      </c>
      <c r="E155" s="249" t="s">
        <v>1</v>
      </c>
      <c r="F155" s="250" t="s">
        <v>394</v>
      </c>
      <c r="G155" s="248"/>
      <c r="H155" s="249" t="s">
        <v>1</v>
      </c>
      <c r="I155" s="251"/>
      <c r="J155" s="248"/>
      <c r="K155" s="248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159</v>
      </c>
      <c r="AU155" s="256" t="s">
        <v>83</v>
      </c>
      <c r="AV155" s="13" t="s">
        <v>81</v>
      </c>
      <c r="AW155" s="13" t="s">
        <v>30</v>
      </c>
      <c r="AX155" s="13" t="s">
        <v>73</v>
      </c>
      <c r="AY155" s="256" t="s">
        <v>148</v>
      </c>
    </row>
    <row r="156" s="14" customFormat="1">
      <c r="A156" s="14"/>
      <c r="B156" s="257"/>
      <c r="C156" s="258"/>
      <c r="D156" s="242" t="s">
        <v>159</v>
      </c>
      <c r="E156" s="259" t="s">
        <v>1</v>
      </c>
      <c r="F156" s="260" t="s">
        <v>395</v>
      </c>
      <c r="G156" s="258"/>
      <c r="H156" s="261">
        <v>19.739999999999998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159</v>
      </c>
      <c r="AU156" s="267" t="s">
        <v>83</v>
      </c>
      <c r="AV156" s="14" t="s">
        <v>83</v>
      </c>
      <c r="AW156" s="14" t="s">
        <v>30</v>
      </c>
      <c r="AX156" s="14" t="s">
        <v>73</v>
      </c>
      <c r="AY156" s="267" t="s">
        <v>148</v>
      </c>
    </row>
    <row r="157" s="14" customFormat="1">
      <c r="A157" s="14"/>
      <c r="B157" s="257"/>
      <c r="C157" s="258"/>
      <c r="D157" s="242" t="s">
        <v>159</v>
      </c>
      <c r="E157" s="259" t="s">
        <v>1</v>
      </c>
      <c r="F157" s="260" t="s">
        <v>396</v>
      </c>
      <c r="G157" s="258"/>
      <c r="H157" s="261">
        <v>7.7999999999999998</v>
      </c>
      <c r="I157" s="262"/>
      <c r="J157" s="258"/>
      <c r="K157" s="258"/>
      <c r="L157" s="263"/>
      <c r="M157" s="264"/>
      <c r="N157" s="265"/>
      <c r="O157" s="265"/>
      <c r="P157" s="265"/>
      <c r="Q157" s="265"/>
      <c r="R157" s="265"/>
      <c r="S157" s="265"/>
      <c r="T157" s="26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7" t="s">
        <v>159</v>
      </c>
      <c r="AU157" s="267" t="s">
        <v>83</v>
      </c>
      <c r="AV157" s="14" t="s">
        <v>83</v>
      </c>
      <c r="AW157" s="14" t="s">
        <v>30</v>
      </c>
      <c r="AX157" s="14" t="s">
        <v>73</v>
      </c>
      <c r="AY157" s="267" t="s">
        <v>148</v>
      </c>
    </row>
    <row r="158" s="15" customFormat="1">
      <c r="A158" s="15"/>
      <c r="B158" s="268"/>
      <c r="C158" s="269"/>
      <c r="D158" s="242" t="s">
        <v>159</v>
      </c>
      <c r="E158" s="270" t="s">
        <v>1</v>
      </c>
      <c r="F158" s="271" t="s">
        <v>162</v>
      </c>
      <c r="G158" s="269"/>
      <c r="H158" s="272">
        <v>27.539999999999999</v>
      </c>
      <c r="I158" s="273"/>
      <c r="J158" s="269"/>
      <c r="K158" s="269"/>
      <c r="L158" s="274"/>
      <c r="M158" s="275"/>
      <c r="N158" s="276"/>
      <c r="O158" s="276"/>
      <c r="P158" s="276"/>
      <c r="Q158" s="276"/>
      <c r="R158" s="276"/>
      <c r="S158" s="276"/>
      <c r="T158" s="27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8" t="s">
        <v>159</v>
      </c>
      <c r="AU158" s="278" t="s">
        <v>83</v>
      </c>
      <c r="AV158" s="15" t="s">
        <v>154</v>
      </c>
      <c r="AW158" s="15" t="s">
        <v>30</v>
      </c>
      <c r="AX158" s="15" t="s">
        <v>81</v>
      </c>
      <c r="AY158" s="278" t="s">
        <v>148</v>
      </c>
    </row>
    <row r="159" s="12" customFormat="1" ht="22.8" customHeight="1">
      <c r="A159" s="12"/>
      <c r="B159" s="212"/>
      <c r="C159" s="213"/>
      <c r="D159" s="214" t="s">
        <v>72</v>
      </c>
      <c r="E159" s="226" t="s">
        <v>235</v>
      </c>
      <c r="F159" s="226" t="s">
        <v>236</v>
      </c>
      <c r="G159" s="213"/>
      <c r="H159" s="213"/>
      <c r="I159" s="216"/>
      <c r="J159" s="227">
        <f>BK159</f>
        <v>0</v>
      </c>
      <c r="K159" s="213"/>
      <c r="L159" s="218"/>
      <c r="M159" s="219"/>
      <c r="N159" s="220"/>
      <c r="O159" s="220"/>
      <c r="P159" s="221">
        <f>SUM(P160:P171)</f>
        <v>0</v>
      </c>
      <c r="Q159" s="220"/>
      <c r="R159" s="221">
        <f>SUM(R160:R171)</f>
        <v>0</v>
      </c>
      <c r="S159" s="220"/>
      <c r="T159" s="222">
        <f>SUM(T160:T171)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3" t="s">
        <v>81</v>
      </c>
      <c r="AT159" s="224" t="s">
        <v>72</v>
      </c>
      <c r="AU159" s="224" t="s">
        <v>81</v>
      </c>
      <c r="AY159" s="223" t="s">
        <v>148</v>
      </c>
      <c r="BK159" s="225">
        <f>SUM(BK160:BK171)</f>
        <v>0</v>
      </c>
    </row>
    <row r="160" s="2" customFormat="1" ht="16.5" customHeight="1">
      <c r="A160" s="38"/>
      <c r="B160" s="39"/>
      <c r="C160" s="228" t="s">
        <v>172</v>
      </c>
      <c r="D160" s="228" t="s">
        <v>150</v>
      </c>
      <c r="E160" s="229" t="s">
        <v>237</v>
      </c>
      <c r="F160" s="230" t="s">
        <v>238</v>
      </c>
      <c r="G160" s="231" t="s">
        <v>171</v>
      </c>
      <c r="H160" s="232">
        <v>7.5789999999999997</v>
      </c>
      <c r="I160" s="233"/>
      <c r="J160" s="234">
        <f>ROUND(I160*H160,2)</f>
        <v>0</v>
      </c>
      <c r="K160" s="235"/>
      <c r="L160" s="44"/>
      <c r="M160" s="236" t="s">
        <v>1</v>
      </c>
      <c r="N160" s="237" t="s">
        <v>40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0" t="s">
        <v>154</v>
      </c>
      <c r="AT160" s="240" t="s">
        <v>150</v>
      </c>
      <c r="AU160" s="240" t="s">
        <v>83</v>
      </c>
      <c r="AY160" s="17" t="s">
        <v>148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7" t="s">
        <v>154</v>
      </c>
      <c r="BK160" s="241">
        <f>ROUND(I160*H160,2)</f>
        <v>0</v>
      </c>
      <c r="BL160" s="17" t="s">
        <v>154</v>
      </c>
      <c r="BM160" s="240" t="s">
        <v>189</v>
      </c>
    </row>
    <row r="161" s="2" customFormat="1">
      <c r="A161" s="38"/>
      <c r="B161" s="39"/>
      <c r="C161" s="40"/>
      <c r="D161" s="242" t="s">
        <v>155</v>
      </c>
      <c r="E161" s="40"/>
      <c r="F161" s="243" t="s">
        <v>238</v>
      </c>
      <c r="G161" s="40"/>
      <c r="H161" s="40"/>
      <c r="I161" s="244"/>
      <c r="J161" s="40"/>
      <c r="K161" s="40"/>
      <c r="L161" s="44"/>
      <c r="M161" s="245"/>
      <c r="N161" s="246"/>
      <c r="O161" s="92"/>
      <c r="P161" s="92"/>
      <c r="Q161" s="92"/>
      <c r="R161" s="92"/>
      <c r="S161" s="92"/>
      <c r="T161" s="93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155</v>
      </c>
      <c r="AU161" s="17" t="s">
        <v>83</v>
      </c>
    </row>
    <row r="162" s="2" customFormat="1" ht="24.15" customHeight="1">
      <c r="A162" s="38"/>
      <c r="B162" s="39"/>
      <c r="C162" s="228" t="s">
        <v>190</v>
      </c>
      <c r="D162" s="228" t="s">
        <v>150</v>
      </c>
      <c r="E162" s="229" t="s">
        <v>240</v>
      </c>
      <c r="F162" s="230" t="s">
        <v>311</v>
      </c>
      <c r="G162" s="231" t="s">
        <v>171</v>
      </c>
      <c r="H162" s="232">
        <v>7.5789999999999997</v>
      </c>
      <c r="I162" s="233"/>
      <c r="J162" s="234">
        <f>ROUND(I162*H162,2)</f>
        <v>0</v>
      </c>
      <c r="K162" s="235"/>
      <c r="L162" s="44"/>
      <c r="M162" s="236" t="s">
        <v>1</v>
      </c>
      <c r="N162" s="237" t="s">
        <v>40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0" t="s">
        <v>154</v>
      </c>
      <c r="AT162" s="240" t="s">
        <v>150</v>
      </c>
      <c r="AU162" s="240" t="s">
        <v>83</v>
      </c>
      <c r="AY162" s="17" t="s">
        <v>148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7" t="s">
        <v>154</v>
      </c>
      <c r="BK162" s="241">
        <f>ROUND(I162*H162,2)</f>
        <v>0</v>
      </c>
      <c r="BL162" s="17" t="s">
        <v>154</v>
      </c>
      <c r="BM162" s="240" t="s">
        <v>193</v>
      </c>
    </row>
    <row r="163" s="2" customFormat="1">
      <c r="A163" s="38"/>
      <c r="B163" s="39"/>
      <c r="C163" s="40"/>
      <c r="D163" s="242" t="s">
        <v>155</v>
      </c>
      <c r="E163" s="40"/>
      <c r="F163" s="243" t="s">
        <v>311</v>
      </c>
      <c r="G163" s="40"/>
      <c r="H163" s="40"/>
      <c r="I163" s="244"/>
      <c r="J163" s="40"/>
      <c r="K163" s="40"/>
      <c r="L163" s="44"/>
      <c r="M163" s="245"/>
      <c r="N163" s="246"/>
      <c r="O163" s="92"/>
      <c r="P163" s="92"/>
      <c r="Q163" s="92"/>
      <c r="R163" s="92"/>
      <c r="S163" s="92"/>
      <c r="T163" s="93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155</v>
      </c>
      <c r="AU163" s="17" t="s">
        <v>83</v>
      </c>
    </row>
    <row r="164" s="2" customFormat="1" ht="24.15" customHeight="1">
      <c r="A164" s="38"/>
      <c r="B164" s="39"/>
      <c r="C164" s="228" t="s">
        <v>176</v>
      </c>
      <c r="D164" s="228" t="s">
        <v>150</v>
      </c>
      <c r="E164" s="229" t="s">
        <v>244</v>
      </c>
      <c r="F164" s="230" t="s">
        <v>245</v>
      </c>
      <c r="G164" s="231" t="s">
        <v>171</v>
      </c>
      <c r="H164" s="232">
        <v>113.685</v>
      </c>
      <c r="I164" s="233"/>
      <c r="J164" s="234">
        <f>ROUND(I164*H164,2)</f>
        <v>0</v>
      </c>
      <c r="K164" s="235"/>
      <c r="L164" s="44"/>
      <c r="M164" s="236" t="s">
        <v>1</v>
      </c>
      <c r="N164" s="237" t="s">
        <v>40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0" t="s">
        <v>154</v>
      </c>
      <c r="AT164" s="240" t="s">
        <v>150</v>
      </c>
      <c r="AU164" s="240" t="s">
        <v>83</v>
      </c>
      <c r="AY164" s="17" t="s">
        <v>148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7" t="s">
        <v>154</v>
      </c>
      <c r="BK164" s="241">
        <f>ROUND(I164*H164,2)</f>
        <v>0</v>
      </c>
      <c r="BL164" s="17" t="s">
        <v>154</v>
      </c>
      <c r="BM164" s="240" t="s">
        <v>196</v>
      </c>
    </row>
    <row r="165" s="2" customFormat="1">
      <c r="A165" s="38"/>
      <c r="B165" s="39"/>
      <c r="C165" s="40"/>
      <c r="D165" s="242" t="s">
        <v>155</v>
      </c>
      <c r="E165" s="40"/>
      <c r="F165" s="243" t="s">
        <v>245</v>
      </c>
      <c r="G165" s="40"/>
      <c r="H165" s="40"/>
      <c r="I165" s="244"/>
      <c r="J165" s="40"/>
      <c r="K165" s="40"/>
      <c r="L165" s="44"/>
      <c r="M165" s="245"/>
      <c r="N165" s="246"/>
      <c r="O165" s="92"/>
      <c r="P165" s="92"/>
      <c r="Q165" s="92"/>
      <c r="R165" s="92"/>
      <c r="S165" s="92"/>
      <c r="T165" s="93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155</v>
      </c>
      <c r="AU165" s="17" t="s">
        <v>83</v>
      </c>
    </row>
    <row r="166" s="14" customFormat="1">
      <c r="A166" s="14"/>
      <c r="B166" s="257"/>
      <c r="C166" s="258"/>
      <c r="D166" s="242" t="s">
        <v>159</v>
      </c>
      <c r="E166" s="259" t="s">
        <v>1</v>
      </c>
      <c r="F166" s="260" t="s">
        <v>397</v>
      </c>
      <c r="G166" s="258"/>
      <c r="H166" s="261">
        <v>113.685</v>
      </c>
      <c r="I166" s="262"/>
      <c r="J166" s="258"/>
      <c r="K166" s="258"/>
      <c r="L166" s="263"/>
      <c r="M166" s="264"/>
      <c r="N166" s="265"/>
      <c r="O166" s="265"/>
      <c r="P166" s="265"/>
      <c r="Q166" s="265"/>
      <c r="R166" s="265"/>
      <c r="S166" s="265"/>
      <c r="T166" s="26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7" t="s">
        <v>159</v>
      </c>
      <c r="AU166" s="267" t="s">
        <v>83</v>
      </c>
      <c r="AV166" s="14" t="s">
        <v>83</v>
      </c>
      <c r="AW166" s="14" t="s">
        <v>30</v>
      </c>
      <c r="AX166" s="14" t="s">
        <v>73</v>
      </c>
      <c r="AY166" s="267" t="s">
        <v>148</v>
      </c>
    </row>
    <row r="167" s="15" customFormat="1">
      <c r="A167" s="15"/>
      <c r="B167" s="268"/>
      <c r="C167" s="269"/>
      <c r="D167" s="242" t="s">
        <v>159</v>
      </c>
      <c r="E167" s="270" t="s">
        <v>1</v>
      </c>
      <c r="F167" s="271" t="s">
        <v>162</v>
      </c>
      <c r="G167" s="269"/>
      <c r="H167" s="272">
        <v>113.685</v>
      </c>
      <c r="I167" s="273"/>
      <c r="J167" s="269"/>
      <c r="K167" s="269"/>
      <c r="L167" s="274"/>
      <c r="M167" s="275"/>
      <c r="N167" s="276"/>
      <c r="O167" s="276"/>
      <c r="P167" s="276"/>
      <c r="Q167" s="276"/>
      <c r="R167" s="276"/>
      <c r="S167" s="276"/>
      <c r="T167" s="277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8" t="s">
        <v>159</v>
      </c>
      <c r="AU167" s="278" t="s">
        <v>83</v>
      </c>
      <c r="AV167" s="15" t="s">
        <v>154</v>
      </c>
      <c r="AW167" s="15" t="s">
        <v>30</v>
      </c>
      <c r="AX167" s="15" t="s">
        <v>81</v>
      </c>
      <c r="AY167" s="278" t="s">
        <v>148</v>
      </c>
    </row>
    <row r="168" s="2" customFormat="1" ht="33" customHeight="1">
      <c r="A168" s="38"/>
      <c r="B168" s="39"/>
      <c r="C168" s="228" t="s">
        <v>197</v>
      </c>
      <c r="D168" s="228" t="s">
        <v>150</v>
      </c>
      <c r="E168" s="229" t="s">
        <v>248</v>
      </c>
      <c r="F168" s="230" t="s">
        <v>249</v>
      </c>
      <c r="G168" s="231" t="s">
        <v>171</v>
      </c>
      <c r="H168" s="232">
        <v>6.4500000000000002</v>
      </c>
      <c r="I168" s="233"/>
      <c r="J168" s="234">
        <f>ROUND(I168*H168,2)</f>
        <v>0</v>
      </c>
      <c r="K168" s="235"/>
      <c r="L168" s="44"/>
      <c r="M168" s="236" t="s">
        <v>1</v>
      </c>
      <c r="N168" s="237" t="s">
        <v>40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0" t="s">
        <v>154</v>
      </c>
      <c r="AT168" s="240" t="s">
        <v>150</v>
      </c>
      <c r="AU168" s="240" t="s">
        <v>83</v>
      </c>
      <c r="AY168" s="17" t="s">
        <v>148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7" t="s">
        <v>154</v>
      </c>
      <c r="BK168" s="241">
        <f>ROUND(I168*H168,2)</f>
        <v>0</v>
      </c>
      <c r="BL168" s="17" t="s">
        <v>154</v>
      </c>
      <c r="BM168" s="240" t="s">
        <v>200</v>
      </c>
    </row>
    <row r="169" s="2" customFormat="1">
      <c r="A169" s="38"/>
      <c r="B169" s="39"/>
      <c r="C169" s="40"/>
      <c r="D169" s="242" t="s">
        <v>155</v>
      </c>
      <c r="E169" s="40"/>
      <c r="F169" s="243" t="s">
        <v>249</v>
      </c>
      <c r="G169" s="40"/>
      <c r="H169" s="40"/>
      <c r="I169" s="244"/>
      <c r="J169" s="40"/>
      <c r="K169" s="40"/>
      <c r="L169" s="44"/>
      <c r="M169" s="245"/>
      <c r="N169" s="246"/>
      <c r="O169" s="92"/>
      <c r="P169" s="92"/>
      <c r="Q169" s="92"/>
      <c r="R169" s="92"/>
      <c r="S169" s="92"/>
      <c r="T169" s="93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155</v>
      </c>
      <c r="AU169" s="17" t="s">
        <v>83</v>
      </c>
    </row>
    <row r="170" s="2" customFormat="1" ht="33" customHeight="1">
      <c r="A170" s="38"/>
      <c r="B170" s="39"/>
      <c r="C170" s="228" t="s">
        <v>180</v>
      </c>
      <c r="D170" s="228" t="s">
        <v>150</v>
      </c>
      <c r="E170" s="229" t="s">
        <v>398</v>
      </c>
      <c r="F170" s="230" t="s">
        <v>399</v>
      </c>
      <c r="G170" s="231" t="s">
        <v>171</v>
      </c>
      <c r="H170" s="232">
        <v>1.129</v>
      </c>
      <c r="I170" s="233"/>
      <c r="J170" s="234">
        <f>ROUND(I170*H170,2)</f>
        <v>0</v>
      </c>
      <c r="K170" s="235"/>
      <c r="L170" s="44"/>
      <c r="M170" s="236" t="s">
        <v>1</v>
      </c>
      <c r="N170" s="237" t="s">
        <v>40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0" t="s">
        <v>154</v>
      </c>
      <c r="AT170" s="240" t="s">
        <v>150</v>
      </c>
      <c r="AU170" s="240" t="s">
        <v>83</v>
      </c>
      <c r="AY170" s="17" t="s">
        <v>148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7" t="s">
        <v>154</v>
      </c>
      <c r="BK170" s="241">
        <f>ROUND(I170*H170,2)</f>
        <v>0</v>
      </c>
      <c r="BL170" s="17" t="s">
        <v>154</v>
      </c>
      <c r="BM170" s="240" t="s">
        <v>203</v>
      </c>
    </row>
    <row r="171" s="2" customFormat="1">
      <c r="A171" s="38"/>
      <c r="B171" s="39"/>
      <c r="C171" s="40"/>
      <c r="D171" s="242" t="s">
        <v>155</v>
      </c>
      <c r="E171" s="40"/>
      <c r="F171" s="243" t="s">
        <v>399</v>
      </c>
      <c r="G171" s="40"/>
      <c r="H171" s="40"/>
      <c r="I171" s="244"/>
      <c r="J171" s="40"/>
      <c r="K171" s="40"/>
      <c r="L171" s="44"/>
      <c r="M171" s="245"/>
      <c r="N171" s="246"/>
      <c r="O171" s="92"/>
      <c r="P171" s="92"/>
      <c r="Q171" s="92"/>
      <c r="R171" s="92"/>
      <c r="S171" s="92"/>
      <c r="T171" s="93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155</v>
      </c>
      <c r="AU171" s="17" t="s">
        <v>83</v>
      </c>
    </row>
    <row r="172" s="12" customFormat="1" ht="22.8" customHeight="1">
      <c r="A172" s="12"/>
      <c r="B172" s="212"/>
      <c r="C172" s="213"/>
      <c r="D172" s="214" t="s">
        <v>72</v>
      </c>
      <c r="E172" s="226" t="s">
        <v>251</v>
      </c>
      <c r="F172" s="226" t="s">
        <v>252</v>
      </c>
      <c r="G172" s="213"/>
      <c r="H172" s="213"/>
      <c r="I172" s="216"/>
      <c r="J172" s="227">
        <f>BK172</f>
        <v>0</v>
      </c>
      <c r="K172" s="213"/>
      <c r="L172" s="218"/>
      <c r="M172" s="219"/>
      <c r="N172" s="220"/>
      <c r="O172" s="220"/>
      <c r="P172" s="221">
        <f>SUM(P173:P174)</f>
        <v>0</v>
      </c>
      <c r="Q172" s="220"/>
      <c r="R172" s="221">
        <f>SUM(R173:R174)</f>
        <v>0</v>
      </c>
      <c r="S172" s="220"/>
      <c r="T172" s="222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3" t="s">
        <v>81</v>
      </c>
      <c r="AT172" s="224" t="s">
        <v>72</v>
      </c>
      <c r="AU172" s="224" t="s">
        <v>81</v>
      </c>
      <c r="AY172" s="223" t="s">
        <v>148</v>
      </c>
      <c r="BK172" s="225">
        <f>SUM(BK173:BK174)</f>
        <v>0</v>
      </c>
    </row>
    <row r="173" s="2" customFormat="1" ht="16.5" customHeight="1">
      <c r="A173" s="38"/>
      <c r="B173" s="39"/>
      <c r="C173" s="228" t="s">
        <v>204</v>
      </c>
      <c r="D173" s="228" t="s">
        <v>150</v>
      </c>
      <c r="E173" s="229" t="s">
        <v>254</v>
      </c>
      <c r="F173" s="230" t="s">
        <v>255</v>
      </c>
      <c r="G173" s="231" t="s">
        <v>171</v>
      </c>
      <c r="H173" s="232">
        <v>1.966</v>
      </c>
      <c r="I173" s="233"/>
      <c r="J173" s="234">
        <f>ROUND(I173*H173,2)</f>
        <v>0</v>
      </c>
      <c r="K173" s="235"/>
      <c r="L173" s="44"/>
      <c r="M173" s="236" t="s">
        <v>1</v>
      </c>
      <c r="N173" s="237" t="s">
        <v>40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0" t="s">
        <v>154</v>
      </c>
      <c r="AT173" s="240" t="s">
        <v>150</v>
      </c>
      <c r="AU173" s="240" t="s">
        <v>83</v>
      </c>
      <c r="AY173" s="17" t="s">
        <v>148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7" t="s">
        <v>154</v>
      </c>
      <c r="BK173" s="241">
        <f>ROUND(I173*H173,2)</f>
        <v>0</v>
      </c>
      <c r="BL173" s="17" t="s">
        <v>154</v>
      </c>
      <c r="BM173" s="240" t="s">
        <v>207</v>
      </c>
    </row>
    <row r="174" s="2" customFormat="1">
      <c r="A174" s="38"/>
      <c r="B174" s="39"/>
      <c r="C174" s="40"/>
      <c r="D174" s="242" t="s">
        <v>155</v>
      </c>
      <c r="E174" s="40"/>
      <c r="F174" s="243" t="s">
        <v>255</v>
      </c>
      <c r="G174" s="40"/>
      <c r="H174" s="40"/>
      <c r="I174" s="244"/>
      <c r="J174" s="40"/>
      <c r="K174" s="40"/>
      <c r="L174" s="44"/>
      <c r="M174" s="291"/>
      <c r="N174" s="292"/>
      <c r="O174" s="293"/>
      <c r="P174" s="293"/>
      <c r="Q174" s="293"/>
      <c r="R174" s="293"/>
      <c r="S174" s="293"/>
      <c r="T174" s="294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155</v>
      </c>
      <c r="AU174" s="17" t="s">
        <v>83</v>
      </c>
    </row>
    <row r="175" s="2" customFormat="1" ht="6.96" customHeight="1">
      <c r="A175" s="38"/>
      <c r="B175" s="67"/>
      <c r="C175" s="68"/>
      <c r="D175" s="68"/>
      <c r="E175" s="68"/>
      <c r="F175" s="68"/>
      <c r="G175" s="68"/>
      <c r="H175" s="68"/>
      <c r="I175" s="68"/>
      <c r="J175" s="68"/>
      <c r="K175" s="68"/>
      <c r="L175" s="44"/>
      <c r="M175" s="38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</row>
  </sheetData>
  <sheetProtection sheet="1" autoFilter="0" formatColumns="0" formatRows="0" objects="1" scenarios="1" spinCount="100000" saltValue="k3qgvQ/VoOE0ux5rQV+YDbP6B7TSBjd95MCmC3w5rlkGelg5r8Oh4YR7dKmI/Cgw7It5IJ3ehYiawca9qu4icQ==" hashValue="87xajRUQTLf62f4Gbemkf+Giu1AEHka8U+/pId8ehpp9UnfIN58WUj+1ZaHgSYGMaQmrETnAUGNrBPmMe9pkvA==" algorithmName="SHA-512" password="CC35"/>
  <autoFilter ref="C125:K17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83</v>
      </c>
    </row>
    <row r="4" s="1" customFormat="1" ht="24.96" customHeight="1">
      <c r="B4" s="20"/>
      <c r="D4" s="149" t="s">
        <v>115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Drobné stavební práce na objektech OŘ Plzeň</v>
      </c>
      <c r="F7" s="151"/>
      <c r="G7" s="151"/>
      <c r="H7" s="151"/>
      <c r="L7" s="20"/>
    </row>
    <row r="8" s="1" customFormat="1" ht="12" customHeight="1">
      <c r="B8" s="20"/>
      <c r="D8" s="151" t="s">
        <v>116</v>
      </c>
      <c r="L8" s="20"/>
    </row>
    <row r="9" s="2" customFormat="1" ht="16.5" customHeight="1">
      <c r="A9" s="38"/>
      <c r="B9" s="44"/>
      <c r="C9" s="38"/>
      <c r="D9" s="38"/>
      <c r="E9" s="152" t="s">
        <v>329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330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400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24. 7. 2023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ROUND(J127,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ROUND((SUM(BE127:BE176)),  2)</f>
        <v>0</v>
      </c>
      <c r="G35" s="38"/>
      <c r="H35" s="38"/>
      <c r="I35" s="165">
        <v>0.20999999999999999</v>
      </c>
      <c r="J35" s="164">
        <f>ROUND(((SUM(BE127:BE176))*I35),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39</v>
      </c>
      <c r="F36" s="164">
        <f>ROUND((SUM(BF127:BF176)),  2)</f>
        <v>0</v>
      </c>
      <c r="G36" s="38"/>
      <c r="H36" s="38"/>
      <c r="I36" s="165">
        <v>0.14999999999999999</v>
      </c>
      <c r="J36" s="164">
        <f>ROUND(((SUM(BF127:BF176))*I36),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37</v>
      </c>
      <c r="E37" s="151" t="s">
        <v>40</v>
      </c>
      <c r="F37" s="164">
        <f>ROUND((SUM(BG127:BG176)),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41</v>
      </c>
      <c r="F38" s="164">
        <f>ROUND((SUM(BH127:BH176)),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ROUND((SUM(BI127:BI176)),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Drobné stavební práce na objektech OŘ Plzeň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329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330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>PS 05 - Demolice dřevěného skladu 2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24. 7. 2023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119</v>
      </c>
      <c r="D96" s="186"/>
      <c r="E96" s="186"/>
      <c r="F96" s="186"/>
      <c r="G96" s="186"/>
      <c r="H96" s="186"/>
      <c r="I96" s="186"/>
      <c r="J96" s="187" t="s">
        <v>120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121</v>
      </c>
      <c r="D98" s="40"/>
      <c r="E98" s="40"/>
      <c r="F98" s="40"/>
      <c r="G98" s="40"/>
      <c r="H98" s="40"/>
      <c r="I98" s="40"/>
      <c r="J98" s="111">
        <f>J127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189"/>
      <c r="C99" s="190"/>
      <c r="D99" s="191" t="s">
        <v>123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124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126</v>
      </c>
      <c r="E101" s="197"/>
      <c r="F101" s="197"/>
      <c r="G101" s="197"/>
      <c r="H101" s="197"/>
      <c r="I101" s="197"/>
      <c r="J101" s="198">
        <f>J148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127</v>
      </c>
      <c r="E102" s="197"/>
      <c r="F102" s="197"/>
      <c r="G102" s="197"/>
      <c r="H102" s="197"/>
      <c r="I102" s="197"/>
      <c r="J102" s="198">
        <f>J153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128</v>
      </c>
      <c r="E103" s="197"/>
      <c r="F103" s="197"/>
      <c r="G103" s="197"/>
      <c r="H103" s="197"/>
      <c r="I103" s="197"/>
      <c r="J103" s="198">
        <f>J168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351</v>
      </c>
      <c r="E104" s="192"/>
      <c r="F104" s="192"/>
      <c r="G104" s="192"/>
      <c r="H104" s="192"/>
      <c r="I104" s="192"/>
      <c r="J104" s="193">
        <f>J171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401</v>
      </c>
      <c r="E105" s="197"/>
      <c r="F105" s="197"/>
      <c r="G105" s="197"/>
      <c r="H105" s="197"/>
      <c r="I105" s="197"/>
      <c r="J105" s="198">
        <f>J172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4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133</v>
      </c>
      <c r="D112" s="40"/>
      <c r="E112" s="40"/>
      <c r="F112" s="40"/>
      <c r="G112" s="40"/>
      <c r="H112" s="40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4" t="str">
        <f>E7</f>
        <v>Drobné stavební práce na objektech OŘ Plzeň</v>
      </c>
      <c r="F115" s="32"/>
      <c r="G115" s="32"/>
      <c r="H115" s="32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116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4" t="s">
        <v>329</v>
      </c>
      <c r="F117" s="40"/>
      <c r="G117" s="40"/>
      <c r="H117" s="40"/>
      <c r="I117" s="40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330</v>
      </c>
      <c r="D118" s="40"/>
      <c r="E118" s="40"/>
      <c r="F118" s="40"/>
      <c r="G118" s="40"/>
      <c r="H118" s="40"/>
      <c r="I118" s="40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7" t="str">
        <f>E11</f>
        <v>PS 05 - Demolice dřevěného skladu 2</v>
      </c>
      <c r="F119" s="40"/>
      <c r="G119" s="40"/>
      <c r="H119" s="40"/>
      <c r="I119" s="40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 xml:space="preserve"> </v>
      </c>
      <c r="G121" s="40"/>
      <c r="H121" s="40"/>
      <c r="I121" s="32" t="s">
        <v>22</v>
      </c>
      <c r="J121" s="80" t="str">
        <f>IF(J14="","",J14)</f>
        <v>24. 7. 2023</v>
      </c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E17</f>
        <v xml:space="preserve"> </v>
      </c>
      <c r="G123" s="40"/>
      <c r="H123" s="40"/>
      <c r="I123" s="32" t="s">
        <v>29</v>
      </c>
      <c r="J123" s="36" t="str">
        <f>E23</f>
        <v xml:space="preserve"> </v>
      </c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IF(E20="","",E20)</f>
        <v>Vyplň údaj</v>
      </c>
      <c r="G124" s="40"/>
      <c r="H124" s="40"/>
      <c r="I124" s="32" t="s">
        <v>31</v>
      </c>
      <c r="J124" s="36" t="str">
        <f>E26</f>
        <v xml:space="preserve"> </v>
      </c>
      <c r="K124" s="40"/>
      <c r="L124" s="64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4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0"/>
      <c r="B126" s="201"/>
      <c r="C126" s="202" t="s">
        <v>134</v>
      </c>
      <c r="D126" s="203" t="s">
        <v>58</v>
      </c>
      <c r="E126" s="203" t="s">
        <v>54</v>
      </c>
      <c r="F126" s="203" t="s">
        <v>55</v>
      </c>
      <c r="G126" s="203" t="s">
        <v>135</v>
      </c>
      <c r="H126" s="203" t="s">
        <v>136</v>
      </c>
      <c r="I126" s="203" t="s">
        <v>137</v>
      </c>
      <c r="J126" s="204" t="s">
        <v>120</v>
      </c>
      <c r="K126" s="205" t="s">
        <v>138</v>
      </c>
      <c r="L126" s="206"/>
      <c r="M126" s="101" t="s">
        <v>1</v>
      </c>
      <c r="N126" s="102" t="s">
        <v>37</v>
      </c>
      <c r="O126" s="102" t="s">
        <v>139</v>
      </c>
      <c r="P126" s="102" t="s">
        <v>140</v>
      </c>
      <c r="Q126" s="102" t="s">
        <v>141</v>
      </c>
      <c r="R126" s="102" t="s">
        <v>142</v>
      </c>
      <c r="S126" s="102" t="s">
        <v>143</v>
      </c>
      <c r="T126" s="103" t="s">
        <v>144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8"/>
      <c r="B127" s="39"/>
      <c r="C127" s="108" t="s">
        <v>145</v>
      </c>
      <c r="D127" s="40"/>
      <c r="E127" s="40"/>
      <c r="F127" s="40"/>
      <c r="G127" s="40"/>
      <c r="H127" s="40"/>
      <c r="I127" s="40"/>
      <c r="J127" s="207">
        <f>BK127</f>
        <v>0</v>
      </c>
      <c r="K127" s="40"/>
      <c r="L127" s="44"/>
      <c r="M127" s="104"/>
      <c r="N127" s="208"/>
      <c r="O127" s="105"/>
      <c r="P127" s="209">
        <f>P128+P171</f>
        <v>0</v>
      </c>
      <c r="Q127" s="105"/>
      <c r="R127" s="209">
        <f>R128+R171</f>
        <v>10.800016000000001</v>
      </c>
      <c r="S127" s="105"/>
      <c r="T127" s="210">
        <f>T128+T171</f>
        <v>2.841675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122</v>
      </c>
      <c r="BK127" s="211">
        <f>BK128+BK171</f>
        <v>0</v>
      </c>
    </row>
    <row r="128" s="12" customFormat="1" ht="25.92" customHeight="1">
      <c r="A128" s="12"/>
      <c r="B128" s="212"/>
      <c r="C128" s="213"/>
      <c r="D128" s="214" t="s">
        <v>72</v>
      </c>
      <c r="E128" s="215" t="s">
        <v>146</v>
      </c>
      <c r="F128" s="215" t="s">
        <v>147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P129+P148+P153+P168</f>
        <v>0</v>
      </c>
      <c r="Q128" s="220"/>
      <c r="R128" s="221">
        <f>R129+R148+R153+R168</f>
        <v>10.800016000000001</v>
      </c>
      <c r="S128" s="220"/>
      <c r="T128" s="222">
        <f>T129+T148+T153+T168</f>
        <v>2.6909999999999998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81</v>
      </c>
      <c r="AT128" s="224" t="s">
        <v>72</v>
      </c>
      <c r="AU128" s="224" t="s">
        <v>73</v>
      </c>
      <c r="AY128" s="223" t="s">
        <v>148</v>
      </c>
      <c r="BK128" s="225">
        <f>BK129+BK148+BK153+BK168</f>
        <v>0</v>
      </c>
    </row>
    <row r="129" s="12" customFormat="1" ht="22.8" customHeight="1">
      <c r="A129" s="12"/>
      <c r="B129" s="212"/>
      <c r="C129" s="213"/>
      <c r="D129" s="214" t="s">
        <v>72</v>
      </c>
      <c r="E129" s="226" t="s">
        <v>81</v>
      </c>
      <c r="F129" s="226" t="s">
        <v>149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SUM(P130:P147)</f>
        <v>0</v>
      </c>
      <c r="Q129" s="220"/>
      <c r="R129" s="221">
        <f>SUM(R130:R147)</f>
        <v>10.800016000000001</v>
      </c>
      <c r="S129" s="220"/>
      <c r="T129" s="222">
        <f>SUM(T130:T147)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81</v>
      </c>
      <c r="AT129" s="224" t="s">
        <v>72</v>
      </c>
      <c r="AU129" s="224" t="s">
        <v>81</v>
      </c>
      <c r="AY129" s="223" t="s">
        <v>148</v>
      </c>
      <c r="BK129" s="225">
        <f>SUM(BK130:BK147)</f>
        <v>0</v>
      </c>
    </row>
    <row r="130" s="2" customFormat="1" ht="33" customHeight="1">
      <c r="A130" s="38"/>
      <c r="B130" s="39"/>
      <c r="C130" s="228" t="s">
        <v>81</v>
      </c>
      <c r="D130" s="228" t="s">
        <v>150</v>
      </c>
      <c r="E130" s="229" t="s">
        <v>156</v>
      </c>
      <c r="F130" s="230" t="s">
        <v>281</v>
      </c>
      <c r="G130" s="231" t="s">
        <v>158</v>
      </c>
      <c r="H130" s="232">
        <v>10.800000000000001</v>
      </c>
      <c r="I130" s="233"/>
      <c r="J130" s="234">
        <f>ROUND(I130*H130,2)</f>
        <v>0</v>
      </c>
      <c r="K130" s="235"/>
      <c r="L130" s="44"/>
      <c r="M130" s="236" t="s">
        <v>1</v>
      </c>
      <c r="N130" s="237" t="s">
        <v>40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0" t="s">
        <v>154</v>
      </c>
      <c r="AT130" s="240" t="s">
        <v>150</v>
      </c>
      <c r="AU130" s="240" t="s">
        <v>83</v>
      </c>
      <c r="AY130" s="17" t="s">
        <v>148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7" t="s">
        <v>154</v>
      </c>
      <c r="BK130" s="241">
        <f>ROUND(I130*H130,2)</f>
        <v>0</v>
      </c>
      <c r="BL130" s="17" t="s">
        <v>154</v>
      </c>
      <c r="BM130" s="240" t="s">
        <v>83</v>
      </c>
    </row>
    <row r="131" s="2" customFormat="1">
      <c r="A131" s="38"/>
      <c r="B131" s="39"/>
      <c r="C131" s="40"/>
      <c r="D131" s="242" t="s">
        <v>155</v>
      </c>
      <c r="E131" s="40"/>
      <c r="F131" s="243" t="s">
        <v>281</v>
      </c>
      <c r="G131" s="40"/>
      <c r="H131" s="40"/>
      <c r="I131" s="244"/>
      <c r="J131" s="40"/>
      <c r="K131" s="40"/>
      <c r="L131" s="44"/>
      <c r="M131" s="245"/>
      <c r="N131" s="246"/>
      <c r="O131" s="92"/>
      <c r="P131" s="92"/>
      <c r="Q131" s="92"/>
      <c r="R131" s="92"/>
      <c r="S131" s="92"/>
      <c r="T131" s="93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155</v>
      </c>
      <c r="AU131" s="17" t="s">
        <v>83</v>
      </c>
    </row>
    <row r="132" s="14" customFormat="1">
      <c r="A132" s="14"/>
      <c r="B132" s="257"/>
      <c r="C132" s="258"/>
      <c r="D132" s="242" t="s">
        <v>159</v>
      </c>
      <c r="E132" s="259" t="s">
        <v>1</v>
      </c>
      <c r="F132" s="260" t="s">
        <v>402</v>
      </c>
      <c r="G132" s="258"/>
      <c r="H132" s="261">
        <v>10.800000000000001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7" t="s">
        <v>159</v>
      </c>
      <c r="AU132" s="267" t="s">
        <v>83</v>
      </c>
      <c r="AV132" s="14" t="s">
        <v>83</v>
      </c>
      <c r="AW132" s="14" t="s">
        <v>30</v>
      </c>
      <c r="AX132" s="14" t="s">
        <v>73</v>
      </c>
      <c r="AY132" s="267" t="s">
        <v>148</v>
      </c>
    </row>
    <row r="133" s="15" customFormat="1">
      <c r="A133" s="15"/>
      <c r="B133" s="268"/>
      <c r="C133" s="269"/>
      <c r="D133" s="242" t="s">
        <v>159</v>
      </c>
      <c r="E133" s="270" t="s">
        <v>1</v>
      </c>
      <c r="F133" s="271" t="s">
        <v>162</v>
      </c>
      <c r="G133" s="269"/>
      <c r="H133" s="272">
        <v>10.800000000000001</v>
      </c>
      <c r="I133" s="273"/>
      <c r="J133" s="269"/>
      <c r="K133" s="269"/>
      <c r="L133" s="274"/>
      <c r="M133" s="275"/>
      <c r="N133" s="276"/>
      <c r="O133" s="276"/>
      <c r="P133" s="276"/>
      <c r="Q133" s="276"/>
      <c r="R133" s="276"/>
      <c r="S133" s="276"/>
      <c r="T133" s="27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8" t="s">
        <v>159</v>
      </c>
      <c r="AU133" s="278" t="s">
        <v>83</v>
      </c>
      <c r="AV133" s="15" t="s">
        <v>154</v>
      </c>
      <c r="AW133" s="15" t="s">
        <v>30</v>
      </c>
      <c r="AX133" s="15" t="s">
        <v>81</v>
      </c>
      <c r="AY133" s="278" t="s">
        <v>148</v>
      </c>
    </row>
    <row r="134" s="2" customFormat="1" ht="24.15" customHeight="1">
      <c r="A134" s="38"/>
      <c r="B134" s="39"/>
      <c r="C134" s="228" t="s">
        <v>83</v>
      </c>
      <c r="D134" s="228" t="s">
        <v>150</v>
      </c>
      <c r="E134" s="229" t="s">
        <v>164</v>
      </c>
      <c r="F134" s="230" t="s">
        <v>165</v>
      </c>
      <c r="G134" s="231" t="s">
        <v>153</v>
      </c>
      <c r="H134" s="232">
        <v>36</v>
      </c>
      <c r="I134" s="233"/>
      <c r="J134" s="234">
        <f>ROUND(I134*H134,2)</f>
        <v>0</v>
      </c>
      <c r="K134" s="235"/>
      <c r="L134" s="44"/>
      <c r="M134" s="236" t="s">
        <v>1</v>
      </c>
      <c r="N134" s="237" t="s">
        <v>40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0" t="s">
        <v>154</v>
      </c>
      <c r="AT134" s="240" t="s">
        <v>150</v>
      </c>
      <c r="AU134" s="240" t="s">
        <v>83</v>
      </c>
      <c r="AY134" s="17" t="s">
        <v>148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7" t="s">
        <v>154</v>
      </c>
      <c r="BK134" s="241">
        <f>ROUND(I134*H134,2)</f>
        <v>0</v>
      </c>
      <c r="BL134" s="17" t="s">
        <v>154</v>
      </c>
      <c r="BM134" s="240" t="s">
        <v>154</v>
      </c>
    </row>
    <row r="135" s="2" customFormat="1">
      <c r="A135" s="38"/>
      <c r="B135" s="39"/>
      <c r="C135" s="40"/>
      <c r="D135" s="242" t="s">
        <v>155</v>
      </c>
      <c r="E135" s="40"/>
      <c r="F135" s="243" t="s">
        <v>165</v>
      </c>
      <c r="G135" s="40"/>
      <c r="H135" s="40"/>
      <c r="I135" s="244"/>
      <c r="J135" s="40"/>
      <c r="K135" s="40"/>
      <c r="L135" s="44"/>
      <c r="M135" s="245"/>
      <c r="N135" s="246"/>
      <c r="O135" s="92"/>
      <c r="P135" s="92"/>
      <c r="Q135" s="92"/>
      <c r="R135" s="92"/>
      <c r="S135" s="92"/>
      <c r="T135" s="93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155</v>
      </c>
      <c r="AU135" s="17" t="s">
        <v>83</v>
      </c>
    </row>
    <row r="136" s="14" customFormat="1">
      <c r="A136" s="14"/>
      <c r="B136" s="257"/>
      <c r="C136" s="258"/>
      <c r="D136" s="242" t="s">
        <v>159</v>
      </c>
      <c r="E136" s="259" t="s">
        <v>1</v>
      </c>
      <c r="F136" s="260" t="s">
        <v>403</v>
      </c>
      <c r="G136" s="258"/>
      <c r="H136" s="261">
        <v>36</v>
      </c>
      <c r="I136" s="262"/>
      <c r="J136" s="258"/>
      <c r="K136" s="258"/>
      <c r="L136" s="263"/>
      <c r="M136" s="264"/>
      <c r="N136" s="265"/>
      <c r="O136" s="265"/>
      <c r="P136" s="265"/>
      <c r="Q136" s="265"/>
      <c r="R136" s="265"/>
      <c r="S136" s="265"/>
      <c r="T136" s="26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7" t="s">
        <v>159</v>
      </c>
      <c r="AU136" s="267" t="s">
        <v>83</v>
      </c>
      <c r="AV136" s="14" t="s">
        <v>83</v>
      </c>
      <c r="AW136" s="14" t="s">
        <v>30</v>
      </c>
      <c r="AX136" s="14" t="s">
        <v>73</v>
      </c>
      <c r="AY136" s="267" t="s">
        <v>148</v>
      </c>
    </row>
    <row r="137" s="15" customFormat="1">
      <c r="A137" s="15"/>
      <c r="B137" s="268"/>
      <c r="C137" s="269"/>
      <c r="D137" s="242" t="s">
        <v>159</v>
      </c>
      <c r="E137" s="270" t="s">
        <v>1</v>
      </c>
      <c r="F137" s="271" t="s">
        <v>162</v>
      </c>
      <c r="G137" s="269"/>
      <c r="H137" s="272">
        <v>36</v>
      </c>
      <c r="I137" s="273"/>
      <c r="J137" s="269"/>
      <c r="K137" s="269"/>
      <c r="L137" s="274"/>
      <c r="M137" s="275"/>
      <c r="N137" s="276"/>
      <c r="O137" s="276"/>
      <c r="P137" s="276"/>
      <c r="Q137" s="276"/>
      <c r="R137" s="276"/>
      <c r="S137" s="276"/>
      <c r="T137" s="27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8" t="s">
        <v>159</v>
      </c>
      <c r="AU137" s="278" t="s">
        <v>83</v>
      </c>
      <c r="AV137" s="15" t="s">
        <v>154</v>
      </c>
      <c r="AW137" s="15" t="s">
        <v>30</v>
      </c>
      <c r="AX137" s="15" t="s">
        <v>81</v>
      </c>
      <c r="AY137" s="278" t="s">
        <v>148</v>
      </c>
    </row>
    <row r="138" s="2" customFormat="1" ht="16.5" customHeight="1">
      <c r="A138" s="38"/>
      <c r="B138" s="39"/>
      <c r="C138" s="279" t="s">
        <v>163</v>
      </c>
      <c r="D138" s="279" t="s">
        <v>168</v>
      </c>
      <c r="E138" s="280" t="s">
        <v>169</v>
      </c>
      <c r="F138" s="281" t="s">
        <v>288</v>
      </c>
      <c r="G138" s="282" t="s">
        <v>171</v>
      </c>
      <c r="H138" s="283">
        <v>10.800000000000001</v>
      </c>
      <c r="I138" s="284"/>
      <c r="J138" s="285">
        <f>ROUND(I138*H138,2)</f>
        <v>0</v>
      </c>
      <c r="K138" s="286"/>
      <c r="L138" s="287"/>
      <c r="M138" s="288" t="s">
        <v>1</v>
      </c>
      <c r="N138" s="289" t="s">
        <v>40</v>
      </c>
      <c r="O138" s="92"/>
      <c r="P138" s="238">
        <f>O138*H138</f>
        <v>0</v>
      </c>
      <c r="Q138" s="238">
        <v>1</v>
      </c>
      <c r="R138" s="238">
        <f>Q138*H138</f>
        <v>10.800000000000001</v>
      </c>
      <c r="S138" s="238">
        <v>0</v>
      </c>
      <c r="T138" s="23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0" t="s">
        <v>172</v>
      </c>
      <c r="AT138" s="240" t="s">
        <v>168</v>
      </c>
      <c r="AU138" s="240" t="s">
        <v>83</v>
      </c>
      <c r="AY138" s="17" t="s">
        <v>148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7" t="s">
        <v>154</v>
      </c>
      <c r="BK138" s="241">
        <f>ROUND(I138*H138,2)</f>
        <v>0</v>
      </c>
      <c r="BL138" s="17" t="s">
        <v>154</v>
      </c>
      <c r="BM138" s="240" t="s">
        <v>166</v>
      </c>
    </row>
    <row r="139" s="2" customFormat="1">
      <c r="A139" s="38"/>
      <c r="B139" s="39"/>
      <c r="C139" s="40"/>
      <c r="D139" s="242" t="s">
        <v>155</v>
      </c>
      <c r="E139" s="40"/>
      <c r="F139" s="243" t="s">
        <v>288</v>
      </c>
      <c r="G139" s="40"/>
      <c r="H139" s="40"/>
      <c r="I139" s="244"/>
      <c r="J139" s="40"/>
      <c r="K139" s="40"/>
      <c r="L139" s="44"/>
      <c r="M139" s="245"/>
      <c r="N139" s="246"/>
      <c r="O139" s="92"/>
      <c r="P139" s="92"/>
      <c r="Q139" s="92"/>
      <c r="R139" s="92"/>
      <c r="S139" s="92"/>
      <c r="T139" s="93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155</v>
      </c>
      <c r="AU139" s="17" t="s">
        <v>83</v>
      </c>
    </row>
    <row r="140" s="14" customFormat="1">
      <c r="A140" s="14"/>
      <c r="B140" s="257"/>
      <c r="C140" s="258"/>
      <c r="D140" s="242" t="s">
        <v>159</v>
      </c>
      <c r="E140" s="259" t="s">
        <v>1</v>
      </c>
      <c r="F140" s="260" t="s">
        <v>402</v>
      </c>
      <c r="G140" s="258"/>
      <c r="H140" s="261">
        <v>10.800000000000001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7" t="s">
        <v>159</v>
      </c>
      <c r="AU140" s="267" t="s">
        <v>83</v>
      </c>
      <c r="AV140" s="14" t="s">
        <v>83</v>
      </c>
      <c r="AW140" s="14" t="s">
        <v>30</v>
      </c>
      <c r="AX140" s="14" t="s">
        <v>73</v>
      </c>
      <c r="AY140" s="267" t="s">
        <v>148</v>
      </c>
    </row>
    <row r="141" s="15" customFormat="1">
      <c r="A141" s="15"/>
      <c r="B141" s="268"/>
      <c r="C141" s="269"/>
      <c r="D141" s="242" t="s">
        <v>159</v>
      </c>
      <c r="E141" s="270" t="s">
        <v>1</v>
      </c>
      <c r="F141" s="271" t="s">
        <v>162</v>
      </c>
      <c r="G141" s="269"/>
      <c r="H141" s="272">
        <v>10.800000000000001</v>
      </c>
      <c r="I141" s="273"/>
      <c r="J141" s="269"/>
      <c r="K141" s="269"/>
      <c r="L141" s="274"/>
      <c r="M141" s="275"/>
      <c r="N141" s="276"/>
      <c r="O141" s="276"/>
      <c r="P141" s="276"/>
      <c r="Q141" s="276"/>
      <c r="R141" s="276"/>
      <c r="S141" s="276"/>
      <c r="T141" s="27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8" t="s">
        <v>159</v>
      </c>
      <c r="AU141" s="278" t="s">
        <v>83</v>
      </c>
      <c r="AV141" s="15" t="s">
        <v>154</v>
      </c>
      <c r="AW141" s="15" t="s">
        <v>30</v>
      </c>
      <c r="AX141" s="15" t="s">
        <v>81</v>
      </c>
      <c r="AY141" s="278" t="s">
        <v>148</v>
      </c>
    </row>
    <row r="142" s="2" customFormat="1" ht="24.15" customHeight="1">
      <c r="A142" s="38"/>
      <c r="B142" s="39"/>
      <c r="C142" s="228" t="s">
        <v>154</v>
      </c>
      <c r="D142" s="228" t="s">
        <v>150</v>
      </c>
      <c r="E142" s="229" t="s">
        <v>174</v>
      </c>
      <c r="F142" s="230" t="s">
        <v>291</v>
      </c>
      <c r="G142" s="231" t="s">
        <v>153</v>
      </c>
      <c r="H142" s="232">
        <v>36</v>
      </c>
      <c r="I142" s="233"/>
      <c r="J142" s="234">
        <f>ROUND(I142*H142,2)</f>
        <v>0</v>
      </c>
      <c r="K142" s="235"/>
      <c r="L142" s="44"/>
      <c r="M142" s="236" t="s">
        <v>1</v>
      </c>
      <c r="N142" s="237" t="s">
        <v>40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0" t="s">
        <v>154</v>
      </c>
      <c r="AT142" s="240" t="s">
        <v>150</v>
      </c>
      <c r="AU142" s="240" t="s">
        <v>83</v>
      </c>
      <c r="AY142" s="17" t="s">
        <v>148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7" t="s">
        <v>154</v>
      </c>
      <c r="BK142" s="241">
        <f>ROUND(I142*H142,2)</f>
        <v>0</v>
      </c>
      <c r="BL142" s="17" t="s">
        <v>154</v>
      </c>
      <c r="BM142" s="240" t="s">
        <v>172</v>
      </c>
    </row>
    <row r="143" s="2" customFormat="1">
      <c r="A143" s="38"/>
      <c r="B143" s="39"/>
      <c r="C143" s="40"/>
      <c r="D143" s="242" t="s">
        <v>155</v>
      </c>
      <c r="E143" s="40"/>
      <c r="F143" s="243" t="s">
        <v>291</v>
      </c>
      <c r="G143" s="40"/>
      <c r="H143" s="40"/>
      <c r="I143" s="244"/>
      <c r="J143" s="40"/>
      <c r="K143" s="40"/>
      <c r="L143" s="44"/>
      <c r="M143" s="245"/>
      <c r="N143" s="246"/>
      <c r="O143" s="92"/>
      <c r="P143" s="92"/>
      <c r="Q143" s="92"/>
      <c r="R143" s="92"/>
      <c r="S143" s="92"/>
      <c r="T143" s="93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155</v>
      </c>
      <c r="AU143" s="17" t="s">
        <v>83</v>
      </c>
    </row>
    <row r="144" s="14" customFormat="1">
      <c r="A144" s="14"/>
      <c r="B144" s="257"/>
      <c r="C144" s="258"/>
      <c r="D144" s="242" t="s">
        <v>159</v>
      </c>
      <c r="E144" s="259" t="s">
        <v>1</v>
      </c>
      <c r="F144" s="260" t="s">
        <v>403</v>
      </c>
      <c r="G144" s="258"/>
      <c r="H144" s="261">
        <v>36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7" t="s">
        <v>159</v>
      </c>
      <c r="AU144" s="267" t="s">
        <v>83</v>
      </c>
      <c r="AV144" s="14" t="s">
        <v>83</v>
      </c>
      <c r="AW144" s="14" t="s">
        <v>30</v>
      </c>
      <c r="AX144" s="14" t="s">
        <v>73</v>
      </c>
      <c r="AY144" s="267" t="s">
        <v>148</v>
      </c>
    </row>
    <row r="145" s="15" customFormat="1">
      <c r="A145" s="15"/>
      <c r="B145" s="268"/>
      <c r="C145" s="269"/>
      <c r="D145" s="242" t="s">
        <v>159</v>
      </c>
      <c r="E145" s="270" t="s">
        <v>1</v>
      </c>
      <c r="F145" s="271" t="s">
        <v>162</v>
      </c>
      <c r="G145" s="269"/>
      <c r="H145" s="272">
        <v>36</v>
      </c>
      <c r="I145" s="273"/>
      <c r="J145" s="269"/>
      <c r="K145" s="269"/>
      <c r="L145" s="274"/>
      <c r="M145" s="275"/>
      <c r="N145" s="276"/>
      <c r="O145" s="276"/>
      <c r="P145" s="276"/>
      <c r="Q145" s="276"/>
      <c r="R145" s="276"/>
      <c r="S145" s="276"/>
      <c r="T145" s="27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8" t="s">
        <v>159</v>
      </c>
      <c r="AU145" s="278" t="s">
        <v>83</v>
      </c>
      <c r="AV145" s="15" t="s">
        <v>154</v>
      </c>
      <c r="AW145" s="15" t="s">
        <v>30</v>
      </c>
      <c r="AX145" s="15" t="s">
        <v>81</v>
      </c>
      <c r="AY145" s="278" t="s">
        <v>148</v>
      </c>
    </row>
    <row r="146" s="2" customFormat="1" ht="16.5" customHeight="1">
      <c r="A146" s="38"/>
      <c r="B146" s="39"/>
      <c r="C146" s="279" t="s">
        <v>173</v>
      </c>
      <c r="D146" s="279" t="s">
        <v>168</v>
      </c>
      <c r="E146" s="280" t="s">
        <v>177</v>
      </c>
      <c r="F146" s="281" t="s">
        <v>178</v>
      </c>
      <c r="G146" s="282" t="s">
        <v>179</v>
      </c>
      <c r="H146" s="283">
        <v>0.016</v>
      </c>
      <c r="I146" s="284"/>
      <c r="J146" s="285">
        <f>ROUND(I146*H146,2)</f>
        <v>0</v>
      </c>
      <c r="K146" s="286"/>
      <c r="L146" s="287"/>
      <c r="M146" s="288" t="s">
        <v>1</v>
      </c>
      <c r="N146" s="289" t="s">
        <v>40</v>
      </c>
      <c r="O146" s="92"/>
      <c r="P146" s="238">
        <f>O146*H146</f>
        <v>0</v>
      </c>
      <c r="Q146" s="238">
        <v>0.001</v>
      </c>
      <c r="R146" s="238">
        <f>Q146*H146</f>
        <v>1.5999999999999999E-05</v>
      </c>
      <c r="S146" s="238">
        <v>0</v>
      </c>
      <c r="T146" s="23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0" t="s">
        <v>172</v>
      </c>
      <c r="AT146" s="240" t="s">
        <v>168</v>
      </c>
      <c r="AU146" s="240" t="s">
        <v>83</v>
      </c>
      <c r="AY146" s="17" t="s">
        <v>148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7" t="s">
        <v>154</v>
      </c>
      <c r="BK146" s="241">
        <f>ROUND(I146*H146,2)</f>
        <v>0</v>
      </c>
      <c r="BL146" s="17" t="s">
        <v>154</v>
      </c>
      <c r="BM146" s="240" t="s">
        <v>176</v>
      </c>
    </row>
    <row r="147" s="2" customFormat="1">
      <c r="A147" s="38"/>
      <c r="B147" s="39"/>
      <c r="C147" s="40"/>
      <c r="D147" s="242" t="s">
        <v>155</v>
      </c>
      <c r="E147" s="40"/>
      <c r="F147" s="243" t="s">
        <v>178</v>
      </c>
      <c r="G147" s="40"/>
      <c r="H147" s="40"/>
      <c r="I147" s="244"/>
      <c r="J147" s="40"/>
      <c r="K147" s="40"/>
      <c r="L147" s="44"/>
      <c r="M147" s="245"/>
      <c r="N147" s="246"/>
      <c r="O147" s="92"/>
      <c r="P147" s="92"/>
      <c r="Q147" s="92"/>
      <c r="R147" s="92"/>
      <c r="S147" s="92"/>
      <c r="T147" s="93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155</v>
      </c>
      <c r="AU147" s="17" t="s">
        <v>83</v>
      </c>
    </row>
    <row r="148" s="12" customFormat="1" ht="22.8" customHeight="1">
      <c r="A148" s="12"/>
      <c r="B148" s="212"/>
      <c r="C148" s="213"/>
      <c r="D148" s="214" t="s">
        <v>72</v>
      </c>
      <c r="E148" s="226" t="s">
        <v>190</v>
      </c>
      <c r="F148" s="226" t="s">
        <v>227</v>
      </c>
      <c r="G148" s="213"/>
      <c r="H148" s="213"/>
      <c r="I148" s="216"/>
      <c r="J148" s="227">
        <f>BK148</f>
        <v>0</v>
      </c>
      <c r="K148" s="213"/>
      <c r="L148" s="218"/>
      <c r="M148" s="219"/>
      <c r="N148" s="220"/>
      <c r="O148" s="220"/>
      <c r="P148" s="221">
        <f>SUM(P149:P152)</f>
        <v>0</v>
      </c>
      <c r="Q148" s="220"/>
      <c r="R148" s="221">
        <f>SUM(R149:R152)</f>
        <v>0</v>
      </c>
      <c r="S148" s="220"/>
      <c r="T148" s="222">
        <f>SUM(T149:T152)</f>
        <v>2.6909999999999998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3" t="s">
        <v>81</v>
      </c>
      <c r="AT148" s="224" t="s">
        <v>72</v>
      </c>
      <c r="AU148" s="224" t="s">
        <v>81</v>
      </c>
      <c r="AY148" s="223" t="s">
        <v>148</v>
      </c>
      <c r="BK148" s="225">
        <f>SUM(BK149:BK152)</f>
        <v>0</v>
      </c>
    </row>
    <row r="149" s="2" customFormat="1" ht="24.15" customHeight="1">
      <c r="A149" s="38"/>
      <c r="B149" s="39"/>
      <c r="C149" s="228" t="s">
        <v>166</v>
      </c>
      <c r="D149" s="228" t="s">
        <v>150</v>
      </c>
      <c r="E149" s="229" t="s">
        <v>358</v>
      </c>
      <c r="F149" s="230" t="s">
        <v>359</v>
      </c>
      <c r="G149" s="231" t="s">
        <v>158</v>
      </c>
      <c r="H149" s="232">
        <v>69</v>
      </c>
      <c r="I149" s="233"/>
      <c r="J149" s="234">
        <f>ROUND(I149*H149,2)</f>
        <v>0</v>
      </c>
      <c r="K149" s="235"/>
      <c r="L149" s="44"/>
      <c r="M149" s="236" t="s">
        <v>1</v>
      </c>
      <c r="N149" s="237" t="s">
        <v>40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0.039</v>
      </c>
      <c r="T149" s="239">
        <f>S149*H149</f>
        <v>2.6909999999999998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0" t="s">
        <v>154</v>
      </c>
      <c r="AT149" s="240" t="s">
        <v>150</v>
      </c>
      <c r="AU149" s="240" t="s">
        <v>83</v>
      </c>
      <c r="AY149" s="17" t="s">
        <v>148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7" t="s">
        <v>154</v>
      </c>
      <c r="BK149" s="241">
        <f>ROUND(I149*H149,2)</f>
        <v>0</v>
      </c>
      <c r="BL149" s="17" t="s">
        <v>154</v>
      </c>
      <c r="BM149" s="240" t="s">
        <v>180</v>
      </c>
    </row>
    <row r="150" s="2" customFormat="1">
      <c r="A150" s="38"/>
      <c r="B150" s="39"/>
      <c r="C150" s="40"/>
      <c r="D150" s="242" t="s">
        <v>155</v>
      </c>
      <c r="E150" s="40"/>
      <c r="F150" s="243" t="s">
        <v>359</v>
      </c>
      <c r="G150" s="40"/>
      <c r="H150" s="40"/>
      <c r="I150" s="244"/>
      <c r="J150" s="40"/>
      <c r="K150" s="40"/>
      <c r="L150" s="44"/>
      <c r="M150" s="245"/>
      <c r="N150" s="246"/>
      <c r="O150" s="92"/>
      <c r="P150" s="92"/>
      <c r="Q150" s="92"/>
      <c r="R150" s="92"/>
      <c r="S150" s="92"/>
      <c r="T150" s="93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155</v>
      </c>
      <c r="AU150" s="17" t="s">
        <v>83</v>
      </c>
    </row>
    <row r="151" s="14" customFormat="1">
      <c r="A151" s="14"/>
      <c r="B151" s="257"/>
      <c r="C151" s="258"/>
      <c r="D151" s="242" t="s">
        <v>159</v>
      </c>
      <c r="E151" s="259" t="s">
        <v>1</v>
      </c>
      <c r="F151" s="260" t="s">
        <v>404</v>
      </c>
      <c r="G151" s="258"/>
      <c r="H151" s="261">
        <v>69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7" t="s">
        <v>159</v>
      </c>
      <c r="AU151" s="267" t="s">
        <v>83</v>
      </c>
      <c r="AV151" s="14" t="s">
        <v>83</v>
      </c>
      <c r="AW151" s="14" t="s">
        <v>30</v>
      </c>
      <c r="AX151" s="14" t="s">
        <v>73</v>
      </c>
      <c r="AY151" s="267" t="s">
        <v>148</v>
      </c>
    </row>
    <row r="152" s="15" customFormat="1">
      <c r="A152" s="15"/>
      <c r="B152" s="268"/>
      <c r="C152" s="269"/>
      <c r="D152" s="242" t="s">
        <v>159</v>
      </c>
      <c r="E152" s="270" t="s">
        <v>1</v>
      </c>
      <c r="F152" s="271" t="s">
        <v>162</v>
      </c>
      <c r="G152" s="269"/>
      <c r="H152" s="272">
        <v>69</v>
      </c>
      <c r="I152" s="273"/>
      <c r="J152" s="269"/>
      <c r="K152" s="269"/>
      <c r="L152" s="274"/>
      <c r="M152" s="275"/>
      <c r="N152" s="276"/>
      <c r="O152" s="276"/>
      <c r="P152" s="276"/>
      <c r="Q152" s="276"/>
      <c r="R152" s="276"/>
      <c r="S152" s="276"/>
      <c r="T152" s="27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8" t="s">
        <v>159</v>
      </c>
      <c r="AU152" s="278" t="s">
        <v>83</v>
      </c>
      <c r="AV152" s="15" t="s">
        <v>154</v>
      </c>
      <c r="AW152" s="15" t="s">
        <v>30</v>
      </c>
      <c r="AX152" s="15" t="s">
        <v>81</v>
      </c>
      <c r="AY152" s="278" t="s">
        <v>148</v>
      </c>
    </row>
    <row r="153" s="12" customFormat="1" ht="22.8" customHeight="1">
      <c r="A153" s="12"/>
      <c r="B153" s="212"/>
      <c r="C153" s="213"/>
      <c r="D153" s="214" t="s">
        <v>72</v>
      </c>
      <c r="E153" s="226" t="s">
        <v>235</v>
      </c>
      <c r="F153" s="226" t="s">
        <v>236</v>
      </c>
      <c r="G153" s="213"/>
      <c r="H153" s="213"/>
      <c r="I153" s="216"/>
      <c r="J153" s="227">
        <f>BK153</f>
        <v>0</v>
      </c>
      <c r="K153" s="213"/>
      <c r="L153" s="218"/>
      <c r="M153" s="219"/>
      <c r="N153" s="220"/>
      <c r="O153" s="220"/>
      <c r="P153" s="221">
        <f>SUM(P154:P167)</f>
        <v>0</v>
      </c>
      <c r="Q153" s="220"/>
      <c r="R153" s="221">
        <f>SUM(R154:R167)</f>
        <v>0</v>
      </c>
      <c r="S153" s="220"/>
      <c r="T153" s="222">
        <f>SUM(T154:T167)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3" t="s">
        <v>81</v>
      </c>
      <c r="AT153" s="224" t="s">
        <v>72</v>
      </c>
      <c r="AU153" s="224" t="s">
        <v>81</v>
      </c>
      <c r="AY153" s="223" t="s">
        <v>148</v>
      </c>
      <c r="BK153" s="225">
        <f>SUM(BK154:BK167)</f>
        <v>0</v>
      </c>
    </row>
    <row r="154" s="2" customFormat="1" ht="16.5" customHeight="1">
      <c r="A154" s="38"/>
      <c r="B154" s="39"/>
      <c r="C154" s="228" t="s">
        <v>182</v>
      </c>
      <c r="D154" s="228" t="s">
        <v>150</v>
      </c>
      <c r="E154" s="229" t="s">
        <v>237</v>
      </c>
      <c r="F154" s="230" t="s">
        <v>238</v>
      </c>
      <c r="G154" s="231" t="s">
        <v>171</v>
      </c>
      <c r="H154" s="232">
        <v>2.8420000000000001</v>
      </c>
      <c r="I154" s="233"/>
      <c r="J154" s="234">
        <f>ROUND(I154*H154,2)</f>
        <v>0</v>
      </c>
      <c r="K154" s="235"/>
      <c r="L154" s="44"/>
      <c r="M154" s="236" t="s">
        <v>1</v>
      </c>
      <c r="N154" s="237" t="s">
        <v>40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0" t="s">
        <v>154</v>
      </c>
      <c r="AT154" s="240" t="s">
        <v>150</v>
      </c>
      <c r="AU154" s="240" t="s">
        <v>83</v>
      </c>
      <c r="AY154" s="17" t="s">
        <v>148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7" t="s">
        <v>154</v>
      </c>
      <c r="BK154" s="241">
        <f>ROUND(I154*H154,2)</f>
        <v>0</v>
      </c>
      <c r="BL154" s="17" t="s">
        <v>154</v>
      </c>
      <c r="BM154" s="240" t="s">
        <v>186</v>
      </c>
    </row>
    <row r="155" s="2" customFormat="1">
      <c r="A155" s="38"/>
      <c r="B155" s="39"/>
      <c r="C155" s="40"/>
      <c r="D155" s="242" t="s">
        <v>155</v>
      </c>
      <c r="E155" s="40"/>
      <c r="F155" s="243" t="s">
        <v>238</v>
      </c>
      <c r="G155" s="40"/>
      <c r="H155" s="40"/>
      <c r="I155" s="244"/>
      <c r="J155" s="40"/>
      <c r="K155" s="40"/>
      <c r="L155" s="44"/>
      <c r="M155" s="245"/>
      <c r="N155" s="246"/>
      <c r="O155" s="92"/>
      <c r="P155" s="92"/>
      <c r="Q155" s="92"/>
      <c r="R155" s="92"/>
      <c r="S155" s="92"/>
      <c r="T155" s="93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155</v>
      </c>
      <c r="AU155" s="17" t="s">
        <v>83</v>
      </c>
    </row>
    <row r="156" s="2" customFormat="1" ht="24.15" customHeight="1">
      <c r="A156" s="38"/>
      <c r="B156" s="39"/>
      <c r="C156" s="228" t="s">
        <v>172</v>
      </c>
      <c r="D156" s="228" t="s">
        <v>150</v>
      </c>
      <c r="E156" s="229" t="s">
        <v>240</v>
      </c>
      <c r="F156" s="230" t="s">
        <v>311</v>
      </c>
      <c r="G156" s="231" t="s">
        <v>171</v>
      </c>
      <c r="H156" s="232">
        <v>2.8420000000000001</v>
      </c>
      <c r="I156" s="233"/>
      <c r="J156" s="234">
        <f>ROUND(I156*H156,2)</f>
        <v>0</v>
      </c>
      <c r="K156" s="235"/>
      <c r="L156" s="44"/>
      <c r="M156" s="236" t="s">
        <v>1</v>
      </c>
      <c r="N156" s="237" t="s">
        <v>40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0" t="s">
        <v>154</v>
      </c>
      <c r="AT156" s="240" t="s">
        <v>150</v>
      </c>
      <c r="AU156" s="240" t="s">
        <v>83</v>
      </c>
      <c r="AY156" s="17" t="s">
        <v>148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7" t="s">
        <v>154</v>
      </c>
      <c r="BK156" s="241">
        <f>ROUND(I156*H156,2)</f>
        <v>0</v>
      </c>
      <c r="BL156" s="17" t="s">
        <v>154</v>
      </c>
      <c r="BM156" s="240" t="s">
        <v>189</v>
      </c>
    </row>
    <row r="157" s="2" customFormat="1">
      <c r="A157" s="38"/>
      <c r="B157" s="39"/>
      <c r="C157" s="40"/>
      <c r="D157" s="242" t="s">
        <v>155</v>
      </c>
      <c r="E157" s="40"/>
      <c r="F157" s="243" t="s">
        <v>311</v>
      </c>
      <c r="G157" s="40"/>
      <c r="H157" s="40"/>
      <c r="I157" s="244"/>
      <c r="J157" s="40"/>
      <c r="K157" s="40"/>
      <c r="L157" s="44"/>
      <c r="M157" s="245"/>
      <c r="N157" s="246"/>
      <c r="O157" s="92"/>
      <c r="P157" s="92"/>
      <c r="Q157" s="92"/>
      <c r="R157" s="92"/>
      <c r="S157" s="92"/>
      <c r="T157" s="93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155</v>
      </c>
      <c r="AU157" s="17" t="s">
        <v>83</v>
      </c>
    </row>
    <row r="158" s="2" customFormat="1" ht="24.15" customHeight="1">
      <c r="A158" s="38"/>
      <c r="B158" s="39"/>
      <c r="C158" s="228" t="s">
        <v>190</v>
      </c>
      <c r="D158" s="228" t="s">
        <v>150</v>
      </c>
      <c r="E158" s="229" t="s">
        <v>244</v>
      </c>
      <c r="F158" s="230" t="s">
        <v>245</v>
      </c>
      <c r="G158" s="231" t="s">
        <v>171</v>
      </c>
      <c r="H158" s="232">
        <v>42.630000000000003</v>
      </c>
      <c r="I158" s="233"/>
      <c r="J158" s="234">
        <f>ROUND(I158*H158,2)</f>
        <v>0</v>
      </c>
      <c r="K158" s="235"/>
      <c r="L158" s="44"/>
      <c r="M158" s="236" t="s">
        <v>1</v>
      </c>
      <c r="N158" s="237" t="s">
        <v>40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0" t="s">
        <v>154</v>
      </c>
      <c r="AT158" s="240" t="s">
        <v>150</v>
      </c>
      <c r="AU158" s="240" t="s">
        <v>83</v>
      </c>
      <c r="AY158" s="17" t="s">
        <v>148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7" t="s">
        <v>154</v>
      </c>
      <c r="BK158" s="241">
        <f>ROUND(I158*H158,2)</f>
        <v>0</v>
      </c>
      <c r="BL158" s="17" t="s">
        <v>154</v>
      </c>
      <c r="BM158" s="240" t="s">
        <v>193</v>
      </c>
    </row>
    <row r="159" s="2" customFormat="1">
      <c r="A159" s="38"/>
      <c r="B159" s="39"/>
      <c r="C159" s="40"/>
      <c r="D159" s="242" t="s">
        <v>155</v>
      </c>
      <c r="E159" s="40"/>
      <c r="F159" s="243" t="s">
        <v>245</v>
      </c>
      <c r="G159" s="40"/>
      <c r="H159" s="40"/>
      <c r="I159" s="244"/>
      <c r="J159" s="40"/>
      <c r="K159" s="40"/>
      <c r="L159" s="44"/>
      <c r="M159" s="245"/>
      <c r="N159" s="246"/>
      <c r="O159" s="92"/>
      <c r="P159" s="92"/>
      <c r="Q159" s="92"/>
      <c r="R159" s="92"/>
      <c r="S159" s="92"/>
      <c r="T159" s="93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155</v>
      </c>
      <c r="AU159" s="17" t="s">
        <v>83</v>
      </c>
    </row>
    <row r="160" s="14" customFormat="1">
      <c r="A160" s="14"/>
      <c r="B160" s="257"/>
      <c r="C160" s="258"/>
      <c r="D160" s="242" t="s">
        <v>159</v>
      </c>
      <c r="E160" s="259" t="s">
        <v>1</v>
      </c>
      <c r="F160" s="260" t="s">
        <v>405</v>
      </c>
      <c r="G160" s="258"/>
      <c r="H160" s="261">
        <v>42.630000000000003</v>
      </c>
      <c r="I160" s="262"/>
      <c r="J160" s="258"/>
      <c r="K160" s="258"/>
      <c r="L160" s="263"/>
      <c r="M160" s="264"/>
      <c r="N160" s="265"/>
      <c r="O160" s="265"/>
      <c r="P160" s="265"/>
      <c r="Q160" s="265"/>
      <c r="R160" s="265"/>
      <c r="S160" s="265"/>
      <c r="T160" s="26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7" t="s">
        <v>159</v>
      </c>
      <c r="AU160" s="267" t="s">
        <v>83</v>
      </c>
      <c r="AV160" s="14" t="s">
        <v>83</v>
      </c>
      <c r="AW160" s="14" t="s">
        <v>30</v>
      </c>
      <c r="AX160" s="14" t="s">
        <v>73</v>
      </c>
      <c r="AY160" s="267" t="s">
        <v>148</v>
      </c>
    </row>
    <row r="161" s="15" customFormat="1">
      <c r="A161" s="15"/>
      <c r="B161" s="268"/>
      <c r="C161" s="269"/>
      <c r="D161" s="242" t="s">
        <v>159</v>
      </c>
      <c r="E161" s="270" t="s">
        <v>1</v>
      </c>
      <c r="F161" s="271" t="s">
        <v>162</v>
      </c>
      <c r="G161" s="269"/>
      <c r="H161" s="272">
        <v>42.630000000000003</v>
      </c>
      <c r="I161" s="273"/>
      <c r="J161" s="269"/>
      <c r="K161" s="269"/>
      <c r="L161" s="274"/>
      <c r="M161" s="275"/>
      <c r="N161" s="276"/>
      <c r="O161" s="276"/>
      <c r="P161" s="276"/>
      <c r="Q161" s="276"/>
      <c r="R161" s="276"/>
      <c r="S161" s="276"/>
      <c r="T161" s="27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8" t="s">
        <v>159</v>
      </c>
      <c r="AU161" s="278" t="s">
        <v>83</v>
      </c>
      <c r="AV161" s="15" t="s">
        <v>154</v>
      </c>
      <c r="AW161" s="15" t="s">
        <v>30</v>
      </c>
      <c r="AX161" s="15" t="s">
        <v>81</v>
      </c>
      <c r="AY161" s="278" t="s">
        <v>148</v>
      </c>
    </row>
    <row r="162" s="2" customFormat="1" ht="33" customHeight="1">
      <c r="A162" s="38"/>
      <c r="B162" s="39"/>
      <c r="C162" s="228" t="s">
        <v>176</v>
      </c>
      <c r="D162" s="228" t="s">
        <v>150</v>
      </c>
      <c r="E162" s="229" t="s">
        <v>248</v>
      </c>
      <c r="F162" s="230" t="s">
        <v>249</v>
      </c>
      <c r="G162" s="231" t="s">
        <v>171</v>
      </c>
      <c r="H162" s="232">
        <v>0.151</v>
      </c>
      <c r="I162" s="233"/>
      <c r="J162" s="234">
        <f>ROUND(I162*H162,2)</f>
        <v>0</v>
      </c>
      <c r="K162" s="235"/>
      <c r="L162" s="44"/>
      <c r="M162" s="236" t="s">
        <v>1</v>
      </c>
      <c r="N162" s="237" t="s">
        <v>40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0" t="s">
        <v>154</v>
      </c>
      <c r="AT162" s="240" t="s">
        <v>150</v>
      </c>
      <c r="AU162" s="240" t="s">
        <v>83</v>
      </c>
      <c r="AY162" s="17" t="s">
        <v>148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7" t="s">
        <v>154</v>
      </c>
      <c r="BK162" s="241">
        <f>ROUND(I162*H162,2)</f>
        <v>0</v>
      </c>
      <c r="BL162" s="17" t="s">
        <v>154</v>
      </c>
      <c r="BM162" s="240" t="s">
        <v>196</v>
      </c>
    </row>
    <row r="163" s="2" customFormat="1">
      <c r="A163" s="38"/>
      <c r="B163" s="39"/>
      <c r="C163" s="40"/>
      <c r="D163" s="242" t="s">
        <v>155</v>
      </c>
      <c r="E163" s="40"/>
      <c r="F163" s="243" t="s">
        <v>249</v>
      </c>
      <c r="G163" s="40"/>
      <c r="H163" s="40"/>
      <c r="I163" s="244"/>
      <c r="J163" s="40"/>
      <c r="K163" s="40"/>
      <c r="L163" s="44"/>
      <c r="M163" s="245"/>
      <c r="N163" s="246"/>
      <c r="O163" s="92"/>
      <c r="P163" s="92"/>
      <c r="Q163" s="92"/>
      <c r="R163" s="92"/>
      <c r="S163" s="92"/>
      <c r="T163" s="93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155</v>
      </c>
      <c r="AU163" s="17" t="s">
        <v>83</v>
      </c>
    </row>
    <row r="164" s="2" customFormat="1" ht="33" customHeight="1">
      <c r="A164" s="38"/>
      <c r="B164" s="39"/>
      <c r="C164" s="228" t="s">
        <v>197</v>
      </c>
      <c r="D164" s="228" t="s">
        <v>150</v>
      </c>
      <c r="E164" s="229" t="s">
        <v>362</v>
      </c>
      <c r="F164" s="230" t="s">
        <v>363</v>
      </c>
      <c r="G164" s="231" t="s">
        <v>171</v>
      </c>
      <c r="H164" s="232">
        <v>2.6909999999999998</v>
      </c>
      <c r="I164" s="233"/>
      <c r="J164" s="234">
        <f>ROUND(I164*H164,2)</f>
        <v>0</v>
      </c>
      <c r="K164" s="235"/>
      <c r="L164" s="44"/>
      <c r="M164" s="236" t="s">
        <v>1</v>
      </c>
      <c r="N164" s="237" t="s">
        <v>40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0" t="s">
        <v>154</v>
      </c>
      <c r="AT164" s="240" t="s">
        <v>150</v>
      </c>
      <c r="AU164" s="240" t="s">
        <v>83</v>
      </c>
      <c r="AY164" s="17" t="s">
        <v>148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7" t="s">
        <v>154</v>
      </c>
      <c r="BK164" s="241">
        <f>ROUND(I164*H164,2)</f>
        <v>0</v>
      </c>
      <c r="BL164" s="17" t="s">
        <v>154</v>
      </c>
      <c r="BM164" s="240" t="s">
        <v>200</v>
      </c>
    </row>
    <row r="165" s="2" customFormat="1">
      <c r="A165" s="38"/>
      <c r="B165" s="39"/>
      <c r="C165" s="40"/>
      <c r="D165" s="242" t="s">
        <v>155</v>
      </c>
      <c r="E165" s="40"/>
      <c r="F165" s="243" t="s">
        <v>363</v>
      </c>
      <c r="G165" s="40"/>
      <c r="H165" s="40"/>
      <c r="I165" s="244"/>
      <c r="J165" s="40"/>
      <c r="K165" s="40"/>
      <c r="L165" s="44"/>
      <c r="M165" s="245"/>
      <c r="N165" s="246"/>
      <c r="O165" s="92"/>
      <c r="P165" s="92"/>
      <c r="Q165" s="92"/>
      <c r="R165" s="92"/>
      <c r="S165" s="92"/>
      <c r="T165" s="93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155</v>
      </c>
      <c r="AU165" s="17" t="s">
        <v>83</v>
      </c>
    </row>
    <row r="166" s="2" customFormat="1" ht="33" customHeight="1">
      <c r="A166" s="38"/>
      <c r="B166" s="39"/>
      <c r="C166" s="228" t="s">
        <v>180</v>
      </c>
      <c r="D166" s="228" t="s">
        <v>150</v>
      </c>
      <c r="E166" s="229" t="s">
        <v>406</v>
      </c>
      <c r="F166" s="230" t="s">
        <v>407</v>
      </c>
      <c r="G166" s="231" t="s">
        <v>171</v>
      </c>
      <c r="H166" s="232">
        <v>0.151</v>
      </c>
      <c r="I166" s="233"/>
      <c r="J166" s="234">
        <f>ROUND(I166*H166,2)</f>
        <v>0</v>
      </c>
      <c r="K166" s="235"/>
      <c r="L166" s="44"/>
      <c r="M166" s="236" t="s">
        <v>1</v>
      </c>
      <c r="N166" s="237" t="s">
        <v>40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0" t="s">
        <v>154</v>
      </c>
      <c r="AT166" s="240" t="s">
        <v>150</v>
      </c>
      <c r="AU166" s="240" t="s">
        <v>83</v>
      </c>
      <c r="AY166" s="17" t="s">
        <v>148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7" t="s">
        <v>154</v>
      </c>
      <c r="BK166" s="241">
        <f>ROUND(I166*H166,2)</f>
        <v>0</v>
      </c>
      <c r="BL166" s="17" t="s">
        <v>154</v>
      </c>
      <c r="BM166" s="240" t="s">
        <v>203</v>
      </c>
    </row>
    <row r="167" s="2" customFormat="1">
      <c r="A167" s="38"/>
      <c r="B167" s="39"/>
      <c r="C167" s="40"/>
      <c r="D167" s="242" t="s">
        <v>155</v>
      </c>
      <c r="E167" s="40"/>
      <c r="F167" s="243" t="s">
        <v>407</v>
      </c>
      <c r="G167" s="40"/>
      <c r="H167" s="40"/>
      <c r="I167" s="244"/>
      <c r="J167" s="40"/>
      <c r="K167" s="40"/>
      <c r="L167" s="44"/>
      <c r="M167" s="245"/>
      <c r="N167" s="246"/>
      <c r="O167" s="92"/>
      <c r="P167" s="92"/>
      <c r="Q167" s="92"/>
      <c r="R167" s="92"/>
      <c r="S167" s="92"/>
      <c r="T167" s="93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155</v>
      </c>
      <c r="AU167" s="17" t="s">
        <v>83</v>
      </c>
    </row>
    <row r="168" s="12" customFormat="1" ht="22.8" customHeight="1">
      <c r="A168" s="12"/>
      <c r="B168" s="212"/>
      <c r="C168" s="213"/>
      <c r="D168" s="214" t="s">
        <v>72</v>
      </c>
      <c r="E168" s="226" t="s">
        <v>251</v>
      </c>
      <c r="F168" s="226" t="s">
        <v>252</v>
      </c>
      <c r="G168" s="213"/>
      <c r="H168" s="213"/>
      <c r="I168" s="216"/>
      <c r="J168" s="227">
        <f>BK168</f>
        <v>0</v>
      </c>
      <c r="K168" s="213"/>
      <c r="L168" s="218"/>
      <c r="M168" s="219"/>
      <c r="N168" s="220"/>
      <c r="O168" s="220"/>
      <c r="P168" s="221">
        <f>SUM(P169:P170)</f>
        <v>0</v>
      </c>
      <c r="Q168" s="220"/>
      <c r="R168" s="221">
        <f>SUM(R169:R170)</f>
        <v>0</v>
      </c>
      <c r="S168" s="220"/>
      <c r="T168" s="222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3" t="s">
        <v>81</v>
      </c>
      <c r="AT168" s="224" t="s">
        <v>72</v>
      </c>
      <c r="AU168" s="224" t="s">
        <v>81</v>
      </c>
      <c r="AY168" s="223" t="s">
        <v>148</v>
      </c>
      <c r="BK168" s="225">
        <f>SUM(BK169:BK170)</f>
        <v>0</v>
      </c>
    </row>
    <row r="169" s="2" customFormat="1" ht="16.5" customHeight="1">
      <c r="A169" s="38"/>
      <c r="B169" s="39"/>
      <c r="C169" s="228" t="s">
        <v>204</v>
      </c>
      <c r="D169" s="228" t="s">
        <v>150</v>
      </c>
      <c r="E169" s="229" t="s">
        <v>254</v>
      </c>
      <c r="F169" s="230" t="s">
        <v>255</v>
      </c>
      <c r="G169" s="231" t="s">
        <v>171</v>
      </c>
      <c r="H169" s="232">
        <v>10.800000000000001</v>
      </c>
      <c r="I169" s="233"/>
      <c r="J169" s="234">
        <f>ROUND(I169*H169,2)</f>
        <v>0</v>
      </c>
      <c r="K169" s="235"/>
      <c r="L169" s="44"/>
      <c r="M169" s="236" t="s">
        <v>1</v>
      </c>
      <c r="N169" s="237" t="s">
        <v>40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0" t="s">
        <v>154</v>
      </c>
      <c r="AT169" s="240" t="s">
        <v>150</v>
      </c>
      <c r="AU169" s="240" t="s">
        <v>83</v>
      </c>
      <c r="AY169" s="17" t="s">
        <v>148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7" t="s">
        <v>154</v>
      </c>
      <c r="BK169" s="241">
        <f>ROUND(I169*H169,2)</f>
        <v>0</v>
      </c>
      <c r="BL169" s="17" t="s">
        <v>154</v>
      </c>
      <c r="BM169" s="240" t="s">
        <v>207</v>
      </c>
    </row>
    <row r="170" s="2" customFormat="1">
      <c r="A170" s="38"/>
      <c r="B170" s="39"/>
      <c r="C170" s="40"/>
      <c r="D170" s="242" t="s">
        <v>155</v>
      </c>
      <c r="E170" s="40"/>
      <c r="F170" s="243" t="s">
        <v>255</v>
      </c>
      <c r="G170" s="40"/>
      <c r="H170" s="40"/>
      <c r="I170" s="244"/>
      <c r="J170" s="40"/>
      <c r="K170" s="40"/>
      <c r="L170" s="44"/>
      <c r="M170" s="245"/>
      <c r="N170" s="246"/>
      <c r="O170" s="92"/>
      <c r="P170" s="92"/>
      <c r="Q170" s="92"/>
      <c r="R170" s="92"/>
      <c r="S170" s="92"/>
      <c r="T170" s="93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155</v>
      </c>
      <c r="AU170" s="17" t="s">
        <v>83</v>
      </c>
    </row>
    <row r="171" s="12" customFormat="1" ht="25.92" customHeight="1">
      <c r="A171" s="12"/>
      <c r="B171" s="212"/>
      <c r="C171" s="213"/>
      <c r="D171" s="214" t="s">
        <v>72</v>
      </c>
      <c r="E171" s="215" t="s">
        <v>364</v>
      </c>
      <c r="F171" s="215" t="s">
        <v>365</v>
      </c>
      <c r="G171" s="213"/>
      <c r="H171" s="213"/>
      <c r="I171" s="216"/>
      <c r="J171" s="217">
        <f>BK171</f>
        <v>0</v>
      </c>
      <c r="K171" s="213"/>
      <c r="L171" s="218"/>
      <c r="M171" s="219"/>
      <c r="N171" s="220"/>
      <c r="O171" s="220"/>
      <c r="P171" s="221">
        <f>P172</f>
        <v>0</v>
      </c>
      <c r="Q171" s="220"/>
      <c r="R171" s="221">
        <f>R172</f>
        <v>0</v>
      </c>
      <c r="S171" s="220"/>
      <c r="T171" s="222">
        <f>T172</f>
        <v>0.150675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3" t="s">
        <v>83</v>
      </c>
      <c r="AT171" s="224" t="s">
        <v>72</v>
      </c>
      <c r="AU171" s="224" t="s">
        <v>73</v>
      </c>
      <c r="AY171" s="223" t="s">
        <v>148</v>
      </c>
      <c r="BK171" s="225">
        <f>BK172</f>
        <v>0</v>
      </c>
    </row>
    <row r="172" s="12" customFormat="1" ht="22.8" customHeight="1">
      <c r="A172" s="12"/>
      <c r="B172" s="212"/>
      <c r="C172" s="213"/>
      <c r="D172" s="214" t="s">
        <v>72</v>
      </c>
      <c r="E172" s="226" t="s">
        <v>408</v>
      </c>
      <c r="F172" s="226" t="s">
        <v>409</v>
      </c>
      <c r="G172" s="213"/>
      <c r="H172" s="213"/>
      <c r="I172" s="216"/>
      <c r="J172" s="227">
        <f>BK172</f>
        <v>0</v>
      </c>
      <c r="K172" s="213"/>
      <c r="L172" s="218"/>
      <c r="M172" s="219"/>
      <c r="N172" s="220"/>
      <c r="O172" s="220"/>
      <c r="P172" s="221">
        <f>SUM(P173:P176)</f>
        <v>0</v>
      </c>
      <c r="Q172" s="220"/>
      <c r="R172" s="221">
        <f>SUM(R173:R176)</f>
        <v>0</v>
      </c>
      <c r="S172" s="220"/>
      <c r="T172" s="222">
        <f>SUM(T173:T176)</f>
        <v>0.150675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3" t="s">
        <v>83</v>
      </c>
      <c r="AT172" s="224" t="s">
        <v>72</v>
      </c>
      <c r="AU172" s="224" t="s">
        <v>81</v>
      </c>
      <c r="AY172" s="223" t="s">
        <v>148</v>
      </c>
      <c r="BK172" s="225">
        <f>SUM(BK173:BK176)</f>
        <v>0</v>
      </c>
    </row>
    <row r="173" s="2" customFormat="1" ht="24.15" customHeight="1">
      <c r="A173" s="38"/>
      <c r="B173" s="39"/>
      <c r="C173" s="228" t="s">
        <v>186</v>
      </c>
      <c r="D173" s="228" t="s">
        <v>150</v>
      </c>
      <c r="E173" s="229" t="s">
        <v>410</v>
      </c>
      <c r="F173" s="230" t="s">
        <v>411</v>
      </c>
      <c r="G173" s="231" t="s">
        <v>153</v>
      </c>
      <c r="H173" s="232">
        <v>36.75</v>
      </c>
      <c r="I173" s="233"/>
      <c r="J173" s="234">
        <f>ROUND(I173*H173,2)</f>
        <v>0</v>
      </c>
      <c r="K173" s="235"/>
      <c r="L173" s="44"/>
      <c r="M173" s="236" t="s">
        <v>1</v>
      </c>
      <c r="N173" s="237" t="s">
        <v>40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0.0041000000000000003</v>
      </c>
      <c r="T173" s="239">
        <f>S173*H173</f>
        <v>0.150675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0" t="s">
        <v>189</v>
      </c>
      <c r="AT173" s="240" t="s">
        <v>150</v>
      </c>
      <c r="AU173" s="240" t="s">
        <v>83</v>
      </c>
      <c r="AY173" s="17" t="s">
        <v>148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7" t="s">
        <v>154</v>
      </c>
      <c r="BK173" s="241">
        <f>ROUND(I173*H173,2)</f>
        <v>0</v>
      </c>
      <c r="BL173" s="17" t="s">
        <v>189</v>
      </c>
      <c r="BM173" s="240" t="s">
        <v>210</v>
      </c>
    </row>
    <row r="174" s="2" customFormat="1">
      <c r="A174" s="38"/>
      <c r="B174" s="39"/>
      <c r="C174" s="40"/>
      <c r="D174" s="242" t="s">
        <v>155</v>
      </c>
      <c r="E174" s="40"/>
      <c r="F174" s="243" t="s">
        <v>411</v>
      </c>
      <c r="G174" s="40"/>
      <c r="H174" s="40"/>
      <c r="I174" s="244"/>
      <c r="J174" s="40"/>
      <c r="K174" s="40"/>
      <c r="L174" s="44"/>
      <c r="M174" s="245"/>
      <c r="N174" s="246"/>
      <c r="O174" s="92"/>
      <c r="P174" s="92"/>
      <c r="Q174" s="92"/>
      <c r="R174" s="92"/>
      <c r="S174" s="92"/>
      <c r="T174" s="93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155</v>
      </c>
      <c r="AU174" s="17" t="s">
        <v>83</v>
      </c>
    </row>
    <row r="175" s="14" customFormat="1">
      <c r="A175" s="14"/>
      <c r="B175" s="257"/>
      <c r="C175" s="258"/>
      <c r="D175" s="242" t="s">
        <v>159</v>
      </c>
      <c r="E175" s="259" t="s">
        <v>1</v>
      </c>
      <c r="F175" s="260" t="s">
        <v>412</v>
      </c>
      <c r="G175" s="258"/>
      <c r="H175" s="261">
        <v>36.75</v>
      </c>
      <c r="I175" s="262"/>
      <c r="J175" s="258"/>
      <c r="K175" s="258"/>
      <c r="L175" s="263"/>
      <c r="M175" s="264"/>
      <c r="N175" s="265"/>
      <c r="O175" s="265"/>
      <c r="P175" s="265"/>
      <c r="Q175" s="265"/>
      <c r="R175" s="265"/>
      <c r="S175" s="265"/>
      <c r="T175" s="26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7" t="s">
        <v>159</v>
      </c>
      <c r="AU175" s="267" t="s">
        <v>83</v>
      </c>
      <c r="AV175" s="14" t="s">
        <v>83</v>
      </c>
      <c r="AW175" s="14" t="s">
        <v>30</v>
      </c>
      <c r="AX175" s="14" t="s">
        <v>73</v>
      </c>
      <c r="AY175" s="267" t="s">
        <v>148</v>
      </c>
    </row>
    <row r="176" s="15" customFormat="1">
      <c r="A176" s="15"/>
      <c r="B176" s="268"/>
      <c r="C176" s="269"/>
      <c r="D176" s="242" t="s">
        <v>159</v>
      </c>
      <c r="E176" s="270" t="s">
        <v>1</v>
      </c>
      <c r="F176" s="271" t="s">
        <v>162</v>
      </c>
      <c r="G176" s="269"/>
      <c r="H176" s="272">
        <v>36.75</v>
      </c>
      <c r="I176" s="273"/>
      <c r="J176" s="269"/>
      <c r="K176" s="269"/>
      <c r="L176" s="274"/>
      <c r="M176" s="295"/>
      <c r="N176" s="296"/>
      <c r="O176" s="296"/>
      <c r="P176" s="296"/>
      <c r="Q176" s="296"/>
      <c r="R176" s="296"/>
      <c r="S176" s="296"/>
      <c r="T176" s="29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8" t="s">
        <v>159</v>
      </c>
      <c r="AU176" s="278" t="s">
        <v>83</v>
      </c>
      <c r="AV176" s="15" t="s">
        <v>154</v>
      </c>
      <c r="AW176" s="15" t="s">
        <v>30</v>
      </c>
      <c r="AX176" s="15" t="s">
        <v>81</v>
      </c>
      <c r="AY176" s="278" t="s">
        <v>148</v>
      </c>
    </row>
    <row r="177" s="2" customFormat="1" ht="6.96" customHeight="1">
      <c r="A177" s="38"/>
      <c r="B177" s="67"/>
      <c r="C177" s="68"/>
      <c r="D177" s="68"/>
      <c r="E177" s="68"/>
      <c r="F177" s="68"/>
      <c r="G177" s="68"/>
      <c r="H177" s="68"/>
      <c r="I177" s="68"/>
      <c r="J177" s="68"/>
      <c r="K177" s="68"/>
      <c r="L177" s="44"/>
      <c r="M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</row>
  </sheetData>
  <sheetProtection sheet="1" autoFilter="0" formatColumns="0" formatRows="0" objects="1" scenarios="1" spinCount="100000" saltValue="TuhhMsVxyISJkqcbPiVsJ+MHZcfbukdyQzCmHqIJ+DSXU8W5D3tBxasGRk25vY6xIYpeQloS4sWR5BdTpobYNg==" hashValue="+stzLx0HxmmMX8wnzobcVXRRo6NeHUJZMKTWLeHlc6NY62s0G1dUzkESMUQAg6S3VKuuz4STz6QPzdJ+l35aUQ==" algorithmName="SHA-512" password="CC35"/>
  <autoFilter ref="C126:K1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83</v>
      </c>
    </row>
    <row r="4" s="1" customFormat="1" ht="24.96" customHeight="1">
      <c r="B4" s="20"/>
      <c r="D4" s="149" t="s">
        <v>115</v>
      </c>
      <c r="L4" s="20"/>
      <c r="M4" s="150" t="s">
        <v>10</v>
      </c>
      <c r="AT4" s="17" t="s">
        <v>30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Drobné stavební práce na objektech OŘ Plzeň</v>
      </c>
      <c r="F7" s="151"/>
      <c r="G7" s="151"/>
      <c r="H7" s="151"/>
      <c r="L7" s="20"/>
    </row>
    <row r="8" s="1" customFormat="1" ht="12" customHeight="1">
      <c r="B8" s="20"/>
      <c r="D8" s="151" t="s">
        <v>116</v>
      </c>
      <c r="L8" s="20"/>
    </row>
    <row r="9" s="2" customFormat="1" ht="16.5" customHeight="1">
      <c r="A9" s="38"/>
      <c r="B9" s="44"/>
      <c r="C9" s="38"/>
      <c r="D9" s="38"/>
      <c r="E9" s="152" t="s">
        <v>329</v>
      </c>
      <c r="F9" s="38"/>
      <c r="G9" s="38"/>
      <c r="H9" s="38"/>
      <c r="I9" s="38"/>
      <c r="J9" s="38"/>
      <c r="K9" s="38"/>
      <c r="L9" s="6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330</v>
      </c>
      <c r="E10" s="38"/>
      <c r="F10" s="38"/>
      <c r="G10" s="38"/>
      <c r="H10" s="38"/>
      <c r="I10" s="38"/>
      <c r="J10" s="38"/>
      <c r="K10" s="38"/>
      <c r="L10" s="6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413</v>
      </c>
      <c r="F11" s="38"/>
      <c r="G11" s="38"/>
      <c r="H11" s="38"/>
      <c r="I11" s="38"/>
      <c r="J11" s="38"/>
      <c r="K11" s="38"/>
      <c r="L11" s="6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2" t="s">
        <v>1</v>
      </c>
      <c r="G13" s="38"/>
      <c r="H13" s="38"/>
      <c r="I13" s="151" t="s">
        <v>19</v>
      </c>
      <c r="J13" s="142" t="s">
        <v>1</v>
      </c>
      <c r="K13" s="38"/>
      <c r="L13" s="6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2" t="s">
        <v>21</v>
      </c>
      <c r="G14" s="38"/>
      <c r="H14" s="38"/>
      <c r="I14" s="151" t="s">
        <v>22</v>
      </c>
      <c r="J14" s="154" t="str">
        <f>'Rekapitulace stavby'!AN8</f>
        <v>24. 7. 2023</v>
      </c>
      <c r="K14" s="38"/>
      <c r="L14" s="6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2" t="str">
        <f>IF('Rekapitulace stavby'!AN10="","",'Rekapitulace stavby'!AN10)</f>
        <v/>
      </c>
      <c r="K16" s="38"/>
      <c r="L16" s="6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2" t="str">
        <f>IF('Rekapitulace stavby'!E11="","",'Rekapitulace stavby'!E11)</f>
        <v xml:space="preserve"> </v>
      </c>
      <c r="F17" s="38"/>
      <c r="G17" s="38"/>
      <c r="H17" s="38"/>
      <c r="I17" s="151" t="s">
        <v>26</v>
      </c>
      <c r="J17" s="142" t="str">
        <f>IF('Rekapitulace stavby'!AN11="","",'Rekapitulace stavby'!AN11)</f>
        <v/>
      </c>
      <c r="K17" s="38"/>
      <c r="L17" s="6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27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2"/>
      <c r="G20" s="142"/>
      <c r="H20" s="142"/>
      <c r="I20" s="151" t="s">
        <v>26</v>
      </c>
      <c r="J20" s="33" t="str">
        <f>'Rekapitulace stavby'!AN14</f>
        <v>Vyplň údaj</v>
      </c>
      <c r="K20" s="38"/>
      <c r="L20" s="6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29</v>
      </c>
      <c r="E22" s="38"/>
      <c r="F22" s="38"/>
      <c r="G22" s="38"/>
      <c r="H22" s="38"/>
      <c r="I22" s="151" t="s">
        <v>25</v>
      </c>
      <c r="J22" s="142" t="str">
        <f>IF('Rekapitulace stavby'!AN16="","",'Rekapitulace stavby'!AN16)</f>
        <v/>
      </c>
      <c r="K22" s="38"/>
      <c r="L22" s="6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2" t="str">
        <f>IF('Rekapitulace stavby'!E17="","",'Rekapitulace stavby'!E17)</f>
        <v xml:space="preserve"> </v>
      </c>
      <c r="F23" s="38"/>
      <c r="G23" s="38"/>
      <c r="H23" s="38"/>
      <c r="I23" s="151" t="s">
        <v>26</v>
      </c>
      <c r="J23" s="142" t="str">
        <f>IF('Rekapitulace stavby'!AN17="","",'Rekapitulace stavby'!AN17)</f>
        <v/>
      </c>
      <c r="K23" s="38"/>
      <c r="L23" s="6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31</v>
      </c>
      <c r="E25" s="38"/>
      <c r="F25" s="38"/>
      <c r="G25" s="38"/>
      <c r="H25" s="38"/>
      <c r="I25" s="151" t="s">
        <v>25</v>
      </c>
      <c r="J25" s="142" t="str">
        <f>IF('Rekapitulace stavby'!AN19="","",'Rekapitulace stavby'!AN19)</f>
        <v/>
      </c>
      <c r="K25" s="38"/>
      <c r="L25" s="6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2" t="str">
        <f>IF('Rekapitulace stavby'!E20="","",'Rekapitulace stavby'!E20)</f>
        <v xml:space="preserve"> </v>
      </c>
      <c r="F26" s="38"/>
      <c r="G26" s="38"/>
      <c r="H26" s="38"/>
      <c r="I26" s="151" t="s">
        <v>26</v>
      </c>
      <c r="J26" s="142" t="str">
        <f>IF('Rekapitulace stavby'!AN20="","",'Rekapitulace stavby'!AN20)</f>
        <v/>
      </c>
      <c r="K26" s="38"/>
      <c r="L26" s="6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32</v>
      </c>
      <c r="E28" s="38"/>
      <c r="F28" s="38"/>
      <c r="G28" s="38"/>
      <c r="H28" s="38"/>
      <c r="I28" s="38"/>
      <c r="J28" s="38"/>
      <c r="K28" s="38"/>
      <c r="L28" s="6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33</v>
      </c>
      <c r="E32" s="38"/>
      <c r="F32" s="38"/>
      <c r="G32" s="38"/>
      <c r="H32" s="38"/>
      <c r="I32" s="38"/>
      <c r="J32" s="161">
        <f>ROUND(J127, 2)</f>
        <v>0</v>
      </c>
      <c r="K32" s="38"/>
      <c r="L32" s="6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35</v>
      </c>
      <c r="G34" s="38"/>
      <c r="H34" s="38"/>
      <c r="I34" s="162" t="s">
        <v>34</v>
      </c>
      <c r="J34" s="162" t="s">
        <v>36</v>
      </c>
      <c r="K34" s="38"/>
      <c r="L34" s="6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3" t="s">
        <v>37</v>
      </c>
      <c r="E35" s="151" t="s">
        <v>38</v>
      </c>
      <c r="F35" s="164">
        <f>ROUND((SUM(BE127:BE181)),  2)</f>
        <v>0</v>
      </c>
      <c r="G35" s="38"/>
      <c r="H35" s="38"/>
      <c r="I35" s="165">
        <v>0.20999999999999999</v>
      </c>
      <c r="J35" s="164">
        <f>ROUND(((SUM(BE127:BE181))*I35),  2)</f>
        <v>0</v>
      </c>
      <c r="K35" s="38"/>
      <c r="L35" s="6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39</v>
      </c>
      <c r="F36" s="164">
        <f>ROUND((SUM(BF127:BF181)),  2)</f>
        <v>0</v>
      </c>
      <c r="G36" s="38"/>
      <c r="H36" s="38"/>
      <c r="I36" s="165">
        <v>0.14999999999999999</v>
      </c>
      <c r="J36" s="164">
        <f>ROUND(((SUM(BF127:BF181))*I36),  2)</f>
        <v>0</v>
      </c>
      <c r="K36" s="38"/>
      <c r="L36" s="6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51" t="s">
        <v>37</v>
      </c>
      <c r="E37" s="151" t="s">
        <v>40</v>
      </c>
      <c r="F37" s="164">
        <f>ROUND((SUM(BG127:BG181)),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41</v>
      </c>
      <c r="F38" s="164">
        <f>ROUND((SUM(BH127:BH181)),  2)</f>
        <v>0</v>
      </c>
      <c r="G38" s="38"/>
      <c r="H38" s="38"/>
      <c r="I38" s="165">
        <v>0.14999999999999999</v>
      </c>
      <c r="J38" s="164">
        <f>0</f>
        <v>0</v>
      </c>
      <c r="K38" s="38"/>
      <c r="L38" s="6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42</v>
      </c>
      <c r="F39" s="164">
        <f>ROUND((SUM(BI127:BI181)),  2)</f>
        <v>0</v>
      </c>
      <c r="G39" s="38"/>
      <c r="H39" s="38"/>
      <c r="I39" s="165">
        <v>0</v>
      </c>
      <c r="J39" s="164">
        <f>0</f>
        <v>0</v>
      </c>
      <c r="K39" s="38"/>
      <c r="L39" s="6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43</v>
      </c>
      <c r="E41" s="168"/>
      <c r="F41" s="168"/>
      <c r="G41" s="169" t="s">
        <v>44</v>
      </c>
      <c r="H41" s="170" t="s">
        <v>45</v>
      </c>
      <c r="I41" s="168"/>
      <c r="J41" s="171">
        <f>SUM(J32:J39)</f>
        <v>0</v>
      </c>
      <c r="K41" s="172"/>
      <c r="L41" s="6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4"/>
      <c r="D50" s="173" t="s">
        <v>46</v>
      </c>
      <c r="E50" s="174"/>
      <c r="F50" s="174"/>
      <c r="G50" s="173" t="s">
        <v>47</v>
      </c>
      <c r="H50" s="174"/>
      <c r="I50" s="174"/>
      <c r="J50" s="174"/>
      <c r="K50" s="174"/>
      <c r="L50" s="64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48</v>
      </c>
      <c r="E61" s="176"/>
      <c r="F61" s="177" t="s">
        <v>49</v>
      </c>
      <c r="G61" s="175" t="s">
        <v>48</v>
      </c>
      <c r="H61" s="176"/>
      <c r="I61" s="176"/>
      <c r="J61" s="178" t="s">
        <v>49</v>
      </c>
      <c r="K61" s="176"/>
      <c r="L61" s="6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50</v>
      </c>
      <c r="E65" s="179"/>
      <c r="F65" s="179"/>
      <c r="G65" s="173" t="s">
        <v>51</v>
      </c>
      <c r="H65" s="179"/>
      <c r="I65" s="179"/>
      <c r="J65" s="179"/>
      <c r="K65" s="179"/>
      <c r="L65" s="6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48</v>
      </c>
      <c r="E76" s="176"/>
      <c r="F76" s="177" t="s">
        <v>49</v>
      </c>
      <c r="G76" s="175" t="s">
        <v>48</v>
      </c>
      <c r="H76" s="176"/>
      <c r="I76" s="176"/>
      <c r="J76" s="178" t="s">
        <v>49</v>
      </c>
      <c r="K76" s="176"/>
      <c r="L76" s="6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40"/>
      <c r="E82" s="40"/>
      <c r="F82" s="40"/>
      <c r="G82" s="40"/>
      <c r="H82" s="40"/>
      <c r="I82" s="40"/>
      <c r="J82" s="40"/>
      <c r="K82" s="40"/>
      <c r="L82" s="6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Drobné stavební práce na objektech OŘ Plzeň</v>
      </c>
      <c r="F85" s="32"/>
      <c r="G85" s="32"/>
      <c r="H85" s="32"/>
      <c r="I85" s="40"/>
      <c r="J85" s="40"/>
      <c r="K85" s="40"/>
      <c r="L85" s="6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116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329</v>
      </c>
      <c r="F87" s="40"/>
      <c r="G87" s="40"/>
      <c r="H87" s="40"/>
      <c r="I87" s="40"/>
      <c r="J87" s="40"/>
      <c r="K87" s="40"/>
      <c r="L87" s="6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330</v>
      </c>
      <c r="D88" s="40"/>
      <c r="E88" s="40"/>
      <c r="F88" s="40"/>
      <c r="G88" s="40"/>
      <c r="H88" s="40"/>
      <c r="I88" s="40"/>
      <c r="J88" s="40"/>
      <c r="K88" s="40"/>
      <c r="L88" s="6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7" t="str">
        <f>E11</f>
        <v>PS 06 - Demolice dřevěného skladu 3</v>
      </c>
      <c r="F89" s="40"/>
      <c r="G89" s="40"/>
      <c r="H89" s="40"/>
      <c r="I89" s="40"/>
      <c r="J89" s="40"/>
      <c r="K89" s="40"/>
      <c r="L89" s="6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80" t="str">
        <f>IF(J14="","",J14)</f>
        <v>24. 7. 2023</v>
      </c>
      <c r="K91" s="40"/>
      <c r="L91" s="6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119</v>
      </c>
      <c r="D96" s="186"/>
      <c r="E96" s="186"/>
      <c r="F96" s="186"/>
      <c r="G96" s="186"/>
      <c r="H96" s="186"/>
      <c r="I96" s="186"/>
      <c r="J96" s="187" t="s">
        <v>120</v>
      </c>
      <c r="K96" s="186"/>
      <c r="L96" s="6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121</v>
      </c>
      <c r="D98" s="40"/>
      <c r="E98" s="40"/>
      <c r="F98" s="40"/>
      <c r="G98" s="40"/>
      <c r="H98" s="40"/>
      <c r="I98" s="40"/>
      <c r="J98" s="111">
        <f>J127</f>
        <v>0</v>
      </c>
      <c r="K98" s="40"/>
      <c r="L98" s="6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122</v>
      </c>
    </row>
    <row r="99" s="9" customFormat="1" ht="24.96" customHeight="1">
      <c r="A99" s="9"/>
      <c r="B99" s="189"/>
      <c r="C99" s="190"/>
      <c r="D99" s="191" t="s">
        <v>123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124</v>
      </c>
      <c r="E100" s="197"/>
      <c r="F100" s="197"/>
      <c r="G100" s="197"/>
      <c r="H100" s="197"/>
      <c r="I100" s="197"/>
      <c r="J100" s="198">
        <f>J129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126</v>
      </c>
      <c r="E101" s="197"/>
      <c r="F101" s="197"/>
      <c r="G101" s="197"/>
      <c r="H101" s="197"/>
      <c r="I101" s="197"/>
      <c r="J101" s="198">
        <f>J152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127</v>
      </c>
      <c r="E102" s="197"/>
      <c r="F102" s="197"/>
      <c r="G102" s="197"/>
      <c r="H102" s="197"/>
      <c r="I102" s="197"/>
      <c r="J102" s="198">
        <f>J158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128</v>
      </c>
      <c r="E103" s="197"/>
      <c r="F103" s="197"/>
      <c r="G103" s="197"/>
      <c r="H103" s="197"/>
      <c r="I103" s="197"/>
      <c r="J103" s="198">
        <f>J173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351</v>
      </c>
      <c r="E104" s="192"/>
      <c r="F104" s="192"/>
      <c r="G104" s="192"/>
      <c r="H104" s="192"/>
      <c r="I104" s="192"/>
      <c r="J104" s="193">
        <f>J176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4"/>
      <c r="D105" s="196" t="s">
        <v>401</v>
      </c>
      <c r="E105" s="197"/>
      <c r="F105" s="197"/>
      <c r="G105" s="197"/>
      <c r="H105" s="197"/>
      <c r="I105" s="197"/>
      <c r="J105" s="198">
        <f>J177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4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133</v>
      </c>
      <c r="D112" s="40"/>
      <c r="E112" s="40"/>
      <c r="F112" s="40"/>
      <c r="G112" s="40"/>
      <c r="H112" s="40"/>
      <c r="I112" s="40"/>
      <c r="J112" s="40"/>
      <c r="K112" s="40"/>
      <c r="L112" s="64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4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4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4" t="str">
        <f>E7</f>
        <v>Drobné stavební práce na objektech OŘ Plzeň</v>
      </c>
      <c r="F115" s="32"/>
      <c r="G115" s="32"/>
      <c r="H115" s="32"/>
      <c r="I115" s="40"/>
      <c r="J115" s="40"/>
      <c r="K115" s="40"/>
      <c r="L115" s="64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" customFormat="1" ht="12" customHeight="1">
      <c r="B116" s="21"/>
      <c r="C116" s="32" t="s">
        <v>116</v>
      </c>
      <c r="D116" s="22"/>
      <c r="E116" s="22"/>
      <c r="F116" s="22"/>
      <c r="G116" s="22"/>
      <c r="H116" s="22"/>
      <c r="I116" s="22"/>
      <c r="J116" s="22"/>
      <c r="K116" s="22"/>
      <c r="L116" s="20"/>
    </row>
    <row r="117" s="2" customFormat="1" ht="16.5" customHeight="1">
      <c r="A117" s="38"/>
      <c r="B117" s="39"/>
      <c r="C117" s="40"/>
      <c r="D117" s="40"/>
      <c r="E117" s="184" t="s">
        <v>329</v>
      </c>
      <c r="F117" s="40"/>
      <c r="G117" s="40"/>
      <c r="H117" s="40"/>
      <c r="I117" s="40"/>
      <c r="J117" s="40"/>
      <c r="K117" s="40"/>
      <c r="L117" s="64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330</v>
      </c>
      <c r="D118" s="40"/>
      <c r="E118" s="40"/>
      <c r="F118" s="40"/>
      <c r="G118" s="40"/>
      <c r="H118" s="40"/>
      <c r="I118" s="40"/>
      <c r="J118" s="40"/>
      <c r="K118" s="40"/>
      <c r="L118" s="64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7" t="str">
        <f>E11</f>
        <v>PS 06 - Demolice dřevěného skladu 3</v>
      </c>
      <c r="F119" s="40"/>
      <c r="G119" s="40"/>
      <c r="H119" s="40"/>
      <c r="I119" s="40"/>
      <c r="J119" s="40"/>
      <c r="K119" s="40"/>
      <c r="L119" s="64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4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F14</f>
        <v xml:space="preserve"> </v>
      </c>
      <c r="G121" s="40"/>
      <c r="H121" s="40"/>
      <c r="I121" s="32" t="s">
        <v>22</v>
      </c>
      <c r="J121" s="80" t="str">
        <f>IF(J14="","",J14)</f>
        <v>24. 7. 2023</v>
      </c>
      <c r="K121" s="40"/>
      <c r="L121" s="64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4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E17</f>
        <v xml:space="preserve"> </v>
      </c>
      <c r="G123" s="40"/>
      <c r="H123" s="40"/>
      <c r="I123" s="32" t="s">
        <v>29</v>
      </c>
      <c r="J123" s="36" t="str">
        <f>E23</f>
        <v xml:space="preserve"> </v>
      </c>
      <c r="K123" s="40"/>
      <c r="L123" s="64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27</v>
      </c>
      <c r="D124" s="40"/>
      <c r="E124" s="40"/>
      <c r="F124" s="27" t="str">
        <f>IF(E20="","",E20)</f>
        <v>Vyplň údaj</v>
      </c>
      <c r="G124" s="40"/>
      <c r="H124" s="40"/>
      <c r="I124" s="32" t="s">
        <v>31</v>
      </c>
      <c r="J124" s="36" t="str">
        <f>E26</f>
        <v xml:space="preserve"> </v>
      </c>
      <c r="K124" s="40"/>
      <c r="L124" s="64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4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200"/>
      <c r="B126" s="201"/>
      <c r="C126" s="202" t="s">
        <v>134</v>
      </c>
      <c r="D126" s="203" t="s">
        <v>58</v>
      </c>
      <c r="E126" s="203" t="s">
        <v>54</v>
      </c>
      <c r="F126" s="203" t="s">
        <v>55</v>
      </c>
      <c r="G126" s="203" t="s">
        <v>135</v>
      </c>
      <c r="H126" s="203" t="s">
        <v>136</v>
      </c>
      <c r="I126" s="203" t="s">
        <v>137</v>
      </c>
      <c r="J126" s="204" t="s">
        <v>120</v>
      </c>
      <c r="K126" s="205" t="s">
        <v>138</v>
      </c>
      <c r="L126" s="206"/>
      <c r="M126" s="101" t="s">
        <v>1</v>
      </c>
      <c r="N126" s="102" t="s">
        <v>37</v>
      </c>
      <c r="O126" s="102" t="s">
        <v>139</v>
      </c>
      <c r="P126" s="102" t="s">
        <v>140</v>
      </c>
      <c r="Q126" s="102" t="s">
        <v>141</v>
      </c>
      <c r="R126" s="102" t="s">
        <v>142</v>
      </c>
      <c r="S126" s="102" t="s">
        <v>143</v>
      </c>
      <c r="T126" s="103" t="s">
        <v>144</v>
      </c>
      <c r="U126" s="200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/>
    </row>
    <row r="127" s="2" customFormat="1" ht="22.8" customHeight="1">
      <c r="A127" s="38"/>
      <c r="B127" s="39"/>
      <c r="C127" s="108" t="s">
        <v>145</v>
      </c>
      <c r="D127" s="40"/>
      <c r="E127" s="40"/>
      <c r="F127" s="40"/>
      <c r="G127" s="40"/>
      <c r="H127" s="40"/>
      <c r="I127" s="40"/>
      <c r="J127" s="207">
        <f>BK127</f>
        <v>0</v>
      </c>
      <c r="K127" s="40"/>
      <c r="L127" s="44"/>
      <c r="M127" s="104"/>
      <c r="N127" s="208"/>
      <c r="O127" s="105"/>
      <c r="P127" s="209">
        <f>P128+P176</f>
        <v>0</v>
      </c>
      <c r="Q127" s="105"/>
      <c r="R127" s="209">
        <f>R128+R176</f>
        <v>15.840024</v>
      </c>
      <c r="S127" s="105"/>
      <c r="T127" s="210">
        <f>T128+T176</f>
        <v>6.2260059999999999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72</v>
      </c>
      <c r="AU127" s="17" t="s">
        <v>122</v>
      </c>
      <c r="BK127" s="211">
        <f>BK128+BK176</f>
        <v>0</v>
      </c>
    </row>
    <row r="128" s="12" customFormat="1" ht="25.92" customHeight="1">
      <c r="A128" s="12"/>
      <c r="B128" s="212"/>
      <c r="C128" s="213"/>
      <c r="D128" s="214" t="s">
        <v>72</v>
      </c>
      <c r="E128" s="215" t="s">
        <v>146</v>
      </c>
      <c r="F128" s="215" t="s">
        <v>147</v>
      </c>
      <c r="G128" s="213"/>
      <c r="H128" s="213"/>
      <c r="I128" s="216"/>
      <c r="J128" s="217">
        <f>BK128</f>
        <v>0</v>
      </c>
      <c r="K128" s="213"/>
      <c r="L128" s="218"/>
      <c r="M128" s="219"/>
      <c r="N128" s="220"/>
      <c r="O128" s="220"/>
      <c r="P128" s="221">
        <f>P129+P152+P158+P173</f>
        <v>0</v>
      </c>
      <c r="Q128" s="220"/>
      <c r="R128" s="221">
        <f>R129+R152+R158+R173</f>
        <v>15.840024</v>
      </c>
      <c r="S128" s="220"/>
      <c r="T128" s="222">
        <f>T129+T152+T158+T173</f>
        <v>6.0060000000000002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3" t="s">
        <v>81</v>
      </c>
      <c r="AT128" s="224" t="s">
        <v>72</v>
      </c>
      <c r="AU128" s="224" t="s">
        <v>73</v>
      </c>
      <c r="AY128" s="223" t="s">
        <v>148</v>
      </c>
      <c r="BK128" s="225">
        <f>BK129+BK152+BK158+BK173</f>
        <v>0</v>
      </c>
    </row>
    <row r="129" s="12" customFormat="1" ht="22.8" customHeight="1">
      <c r="A129" s="12"/>
      <c r="B129" s="212"/>
      <c r="C129" s="213"/>
      <c r="D129" s="214" t="s">
        <v>72</v>
      </c>
      <c r="E129" s="226" t="s">
        <v>81</v>
      </c>
      <c r="F129" s="226" t="s">
        <v>149</v>
      </c>
      <c r="G129" s="213"/>
      <c r="H129" s="213"/>
      <c r="I129" s="216"/>
      <c r="J129" s="227">
        <f>BK129</f>
        <v>0</v>
      </c>
      <c r="K129" s="213"/>
      <c r="L129" s="218"/>
      <c r="M129" s="219"/>
      <c r="N129" s="220"/>
      <c r="O129" s="220"/>
      <c r="P129" s="221">
        <f>SUM(P130:P151)</f>
        <v>0</v>
      </c>
      <c r="Q129" s="220"/>
      <c r="R129" s="221">
        <f>SUM(R130:R151)</f>
        <v>15.840024</v>
      </c>
      <c r="S129" s="220"/>
      <c r="T129" s="222">
        <f>SUM(T130:T151)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3" t="s">
        <v>81</v>
      </c>
      <c r="AT129" s="224" t="s">
        <v>72</v>
      </c>
      <c r="AU129" s="224" t="s">
        <v>81</v>
      </c>
      <c r="AY129" s="223" t="s">
        <v>148</v>
      </c>
      <c r="BK129" s="225">
        <f>SUM(BK130:BK151)</f>
        <v>0</v>
      </c>
    </row>
    <row r="130" s="2" customFormat="1" ht="33" customHeight="1">
      <c r="A130" s="38"/>
      <c r="B130" s="39"/>
      <c r="C130" s="228" t="s">
        <v>81</v>
      </c>
      <c r="D130" s="228" t="s">
        <v>150</v>
      </c>
      <c r="E130" s="229" t="s">
        <v>156</v>
      </c>
      <c r="F130" s="230" t="s">
        <v>281</v>
      </c>
      <c r="G130" s="231" t="s">
        <v>158</v>
      </c>
      <c r="H130" s="232">
        <v>15.84</v>
      </c>
      <c r="I130" s="233"/>
      <c r="J130" s="234">
        <f>ROUND(I130*H130,2)</f>
        <v>0</v>
      </c>
      <c r="K130" s="235"/>
      <c r="L130" s="44"/>
      <c r="M130" s="236" t="s">
        <v>1</v>
      </c>
      <c r="N130" s="237" t="s">
        <v>40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0" t="s">
        <v>154</v>
      </c>
      <c r="AT130" s="240" t="s">
        <v>150</v>
      </c>
      <c r="AU130" s="240" t="s">
        <v>83</v>
      </c>
      <c r="AY130" s="17" t="s">
        <v>148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7" t="s">
        <v>154</v>
      </c>
      <c r="BK130" s="241">
        <f>ROUND(I130*H130,2)</f>
        <v>0</v>
      </c>
      <c r="BL130" s="17" t="s">
        <v>154</v>
      </c>
      <c r="BM130" s="240" t="s">
        <v>83</v>
      </c>
    </row>
    <row r="131" s="2" customFormat="1">
      <c r="A131" s="38"/>
      <c r="B131" s="39"/>
      <c r="C131" s="40"/>
      <c r="D131" s="242" t="s">
        <v>155</v>
      </c>
      <c r="E131" s="40"/>
      <c r="F131" s="243" t="s">
        <v>281</v>
      </c>
      <c r="G131" s="40"/>
      <c r="H131" s="40"/>
      <c r="I131" s="244"/>
      <c r="J131" s="40"/>
      <c r="K131" s="40"/>
      <c r="L131" s="44"/>
      <c r="M131" s="245"/>
      <c r="N131" s="246"/>
      <c r="O131" s="92"/>
      <c r="P131" s="92"/>
      <c r="Q131" s="92"/>
      <c r="R131" s="92"/>
      <c r="S131" s="92"/>
      <c r="T131" s="93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155</v>
      </c>
      <c r="AU131" s="17" t="s">
        <v>83</v>
      </c>
    </row>
    <row r="132" s="14" customFormat="1">
      <c r="A132" s="14"/>
      <c r="B132" s="257"/>
      <c r="C132" s="258"/>
      <c r="D132" s="242" t="s">
        <v>159</v>
      </c>
      <c r="E132" s="259" t="s">
        <v>1</v>
      </c>
      <c r="F132" s="260" t="s">
        <v>414</v>
      </c>
      <c r="G132" s="258"/>
      <c r="H132" s="261">
        <v>10.08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7" t="s">
        <v>159</v>
      </c>
      <c r="AU132" s="267" t="s">
        <v>83</v>
      </c>
      <c r="AV132" s="14" t="s">
        <v>83</v>
      </c>
      <c r="AW132" s="14" t="s">
        <v>30</v>
      </c>
      <c r="AX132" s="14" t="s">
        <v>73</v>
      </c>
      <c r="AY132" s="267" t="s">
        <v>148</v>
      </c>
    </row>
    <row r="133" s="14" customFormat="1">
      <c r="A133" s="14"/>
      <c r="B133" s="257"/>
      <c r="C133" s="258"/>
      <c r="D133" s="242" t="s">
        <v>159</v>
      </c>
      <c r="E133" s="259" t="s">
        <v>1</v>
      </c>
      <c r="F133" s="260" t="s">
        <v>415</v>
      </c>
      <c r="G133" s="258"/>
      <c r="H133" s="261">
        <v>5.7599999999999998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7" t="s">
        <v>159</v>
      </c>
      <c r="AU133" s="267" t="s">
        <v>83</v>
      </c>
      <c r="AV133" s="14" t="s">
        <v>83</v>
      </c>
      <c r="AW133" s="14" t="s">
        <v>30</v>
      </c>
      <c r="AX133" s="14" t="s">
        <v>73</v>
      </c>
      <c r="AY133" s="267" t="s">
        <v>148</v>
      </c>
    </row>
    <row r="134" s="15" customFormat="1">
      <c r="A134" s="15"/>
      <c r="B134" s="268"/>
      <c r="C134" s="269"/>
      <c r="D134" s="242" t="s">
        <v>159</v>
      </c>
      <c r="E134" s="270" t="s">
        <v>1</v>
      </c>
      <c r="F134" s="271" t="s">
        <v>162</v>
      </c>
      <c r="G134" s="269"/>
      <c r="H134" s="272">
        <v>15.84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8" t="s">
        <v>159</v>
      </c>
      <c r="AU134" s="278" t="s">
        <v>83</v>
      </c>
      <c r="AV134" s="15" t="s">
        <v>154</v>
      </c>
      <c r="AW134" s="15" t="s">
        <v>30</v>
      </c>
      <c r="AX134" s="15" t="s">
        <v>81</v>
      </c>
      <c r="AY134" s="278" t="s">
        <v>148</v>
      </c>
    </row>
    <row r="135" s="2" customFormat="1" ht="24.15" customHeight="1">
      <c r="A135" s="38"/>
      <c r="B135" s="39"/>
      <c r="C135" s="228" t="s">
        <v>83</v>
      </c>
      <c r="D135" s="228" t="s">
        <v>150</v>
      </c>
      <c r="E135" s="229" t="s">
        <v>164</v>
      </c>
      <c r="F135" s="230" t="s">
        <v>165</v>
      </c>
      <c r="G135" s="231" t="s">
        <v>153</v>
      </c>
      <c r="H135" s="232">
        <v>52.799999999999997</v>
      </c>
      <c r="I135" s="233"/>
      <c r="J135" s="234">
        <f>ROUND(I135*H135,2)</f>
        <v>0</v>
      </c>
      <c r="K135" s="235"/>
      <c r="L135" s="44"/>
      <c r="M135" s="236" t="s">
        <v>1</v>
      </c>
      <c r="N135" s="237" t="s">
        <v>40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0" t="s">
        <v>154</v>
      </c>
      <c r="AT135" s="240" t="s">
        <v>150</v>
      </c>
      <c r="AU135" s="240" t="s">
        <v>83</v>
      </c>
      <c r="AY135" s="17" t="s">
        <v>148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7" t="s">
        <v>154</v>
      </c>
      <c r="BK135" s="241">
        <f>ROUND(I135*H135,2)</f>
        <v>0</v>
      </c>
      <c r="BL135" s="17" t="s">
        <v>154</v>
      </c>
      <c r="BM135" s="240" t="s">
        <v>154</v>
      </c>
    </row>
    <row r="136" s="2" customFormat="1">
      <c r="A136" s="38"/>
      <c r="B136" s="39"/>
      <c r="C136" s="40"/>
      <c r="D136" s="242" t="s">
        <v>155</v>
      </c>
      <c r="E136" s="40"/>
      <c r="F136" s="243" t="s">
        <v>165</v>
      </c>
      <c r="G136" s="40"/>
      <c r="H136" s="40"/>
      <c r="I136" s="244"/>
      <c r="J136" s="40"/>
      <c r="K136" s="40"/>
      <c r="L136" s="44"/>
      <c r="M136" s="245"/>
      <c r="N136" s="246"/>
      <c r="O136" s="92"/>
      <c r="P136" s="92"/>
      <c r="Q136" s="92"/>
      <c r="R136" s="92"/>
      <c r="S136" s="92"/>
      <c r="T136" s="93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155</v>
      </c>
      <c r="AU136" s="17" t="s">
        <v>83</v>
      </c>
    </row>
    <row r="137" s="14" customFormat="1">
      <c r="A137" s="14"/>
      <c r="B137" s="257"/>
      <c r="C137" s="258"/>
      <c r="D137" s="242" t="s">
        <v>159</v>
      </c>
      <c r="E137" s="259" t="s">
        <v>1</v>
      </c>
      <c r="F137" s="260" t="s">
        <v>416</v>
      </c>
      <c r="G137" s="258"/>
      <c r="H137" s="261">
        <v>33.600000000000001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7" t="s">
        <v>159</v>
      </c>
      <c r="AU137" s="267" t="s">
        <v>83</v>
      </c>
      <c r="AV137" s="14" t="s">
        <v>83</v>
      </c>
      <c r="AW137" s="14" t="s">
        <v>30</v>
      </c>
      <c r="AX137" s="14" t="s">
        <v>73</v>
      </c>
      <c r="AY137" s="267" t="s">
        <v>148</v>
      </c>
    </row>
    <row r="138" s="14" customFormat="1">
      <c r="A138" s="14"/>
      <c r="B138" s="257"/>
      <c r="C138" s="258"/>
      <c r="D138" s="242" t="s">
        <v>159</v>
      </c>
      <c r="E138" s="259" t="s">
        <v>1</v>
      </c>
      <c r="F138" s="260" t="s">
        <v>417</v>
      </c>
      <c r="G138" s="258"/>
      <c r="H138" s="261">
        <v>19.199999999999999</v>
      </c>
      <c r="I138" s="262"/>
      <c r="J138" s="258"/>
      <c r="K138" s="258"/>
      <c r="L138" s="263"/>
      <c r="M138" s="264"/>
      <c r="N138" s="265"/>
      <c r="O138" s="265"/>
      <c r="P138" s="265"/>
      <c r="Q138" s="265"/>
      <c r="R138" s="265"/>
      <c r="S138" s="265"/>
      <c r="T138" s="26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7" t="s">
        <v>159</v>
      </c>
      <c r="AU138" s="267" t="s">
        <v>83</v>
      </c>
      <c r="AV138" s="14" t="s">
        <v>83</v>
      </c>
      <c r="AW138" s="14" t="s">
        <v>30</v>
      </c>
      <c r="AX138" s="14" t="s">
        <v>73</v>
      </c>
      <c r="AY138" s="267" t="s">
        <v>148</v>
      </c>
    </row>
    <row r="139" s="15" customFormat="1">
      <c r="A139" s="15"/>
      <c r="B139" s="268"/>
      <c r="C139" s="269"/>
      <c r="D139" s="242" t="s">
        <v>159</v>
      </c>
      <c r="E139" s="270" t="s">
        <v>1</v>
      </c>
      <c r="F139" s="271" t="s">
        <v>162</v>
      </c>
      <c r="G139" s="269"/>
      <c r="H139" s="272">
        <v>52.799999999999997</v>
      </c>
      <c r="I139" s="273"/>
      <c r="J139" s="269"/>
      <c r="K139" s="269"/>
      <c r="L139" s="274"/>
      <c r="M139" s="275"/>
      <c r="N139" s="276"/>
      <c r="O139" s="276"/>
      <c r="P139" s="276"/>
      <c r="Q139" s="276"/>
      <c r="R139" s="276"/>
      <c r="S139" s="276"/>
      <c r="T139" s="27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8" t="s">
        <v>159</v>
      </c>
      <c r="AU139" s="278" t="s">
        <v>83</v>
      </c>
      <c r="AV139" s="15" t="s">
        <v>154</v>
      </c>
      <c r="AW139" s="15" t="s">
        <v>30</v>
      </c>
      <c r="AX139" s="15" t="s">
        <v>81</v>
      </c>
      <c r="AY139" s="278" t="s">
        <v>148</v>
      </c>
    </row>
    <row r="140" s="2" customFormat="1" ht="16.5" customHeight="1">
      <c r="A140" s="38"/>
      <c r="B140" s="39"/>
      <c r="C140" s="279" t="s">
        <v>163</v>
      </c>
      <c r="D140" s="279" t="s">
        <v>168</v>
      </c>
      <c r="E140" s="280" t="s">
        <v>169</v>
      </c>
      <c r="F140" s="281" t="s">
        <v>288</v>
      </c>
      <c r="G140" s="282" t="s">
        <v>171</v>
      </c>
      <c r="H140" s="283">
        <v>15.84</v>
      </c>
      <c r="I140" s="284"/>
      <c r="J140" s="285">
        <f>ROUND(I140*H140,2)</f>
        <v>0</v>
      </c>
      <c r="K140" s="286"/>
      <c r="L140" s="287"/>
      <c r="M140" s="288" t="s">
        <v>1</v>
      </c>
      <c r="N140" s="289" t="s">
        <v>40</v>
      </c>
      <c r="O140" s="92"/>
      <c r="P140" s="238">
        <f>O140*H140</f>
        <v>0</v>
      </c>
      <c r="Q140" s="238">
        <v>1</v>
      </c>
      <c r="R140" s="238">
        <f>Q140*H140</f>
        <v>15.84</v>
      </c>
      <c r="S140" s="238">
        <v>0</v>
      </c>
      <c r="T140" s="23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0" t="s">
        <v>172</v>
      </c>
      <c r="AT140" s="240" t="s">
        <v>168</v>
      </c>
      <c r="AU140" s="240" t="s">
        <v>83</v>
      </c>
      <c r="AY140" s="17" t="s">
        <v>148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7" t="s">
        <v>154</v>
      </c>
      <c r="BK140" s="241">
        <f>ROUND(I140*H140,2)</f>
        <v>0</v>
      </c>
      <c r="BL140" s="17" t="s">
        <v>154</v>
      </c>
      <c r="BM140" s="240" t="s">
        <v>166</v>
      </c>
    </row>
    <row r="141" s="2" customFormat="1">
      <c r="A141" s="38"/>
      <c r="B141" s="39"/>
      <c r="C141" s="40"/>
      <c r="D141" s="242" t="s">
        <v>155</v>
      </c>
      <c r="E141" s="40"/>
      <c r="F141" s="243" t="s">
        <v>288</v>
      </c>
      <c r="G141" s="40"/>
      <c r="H141" s="40"/>
      <c r="I141" s="244"/>
      <c r="J141" s="40"/>
      <c r="K141" s="40"/>
      <c r="L141" s="44"/>
      <c r="M141" s="245"/>
      <c r="N141" s="246"/>
      <c r="O141" s="92"/>
      <c r="P141" s="92"/>
      <c r="Q141" s="92"/>
      <c r="R141" s="92"/>
      <c r="S141" s="92"/>
      <c r="T141" s="93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155</v>
      </c>
      <c r="AU141" s="17" t="s">
        <v>83</v>
      </c>
    </row>
    <row r="142" s="14" customFormat="1">
      <c r="A142" s="14"/>
      <c r="B142" s="257"/>
      <c r="C142" s="258"/>
      <c r="D142" s="242" t="s">
        <v>159</v>
      </c>
      <c r="E142" s="259" t="s">
        <v>1</v>
      </c>
      <c r="F142" s="260" t="s">
        <v>414</v>
      </c>
      <c r="G142" s="258"/>
      <c r="H142" s="261">
        <v>10.08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7" t="s">
        <v>159</v>
      </c>
      <c r="AU142" s="267" t="s">
        <v>83</v>
      </c>
      <c r="AV142" s="14" t="s">
        <v>83</v>
      </c>
      <c r="AW142" s="14" t="s">
        <v>30</v>
      </c>
      <c r="AX142" s="14" t="s">
        <v>73</v>
      </c>
      <c r="AY142" s="267" t="s">
        <v>148</v>
      </c>
    </row>
    <row r="143" s="14" customFormat="1">
      <c r="A143" s="14"/>
      <c r="B143" s="257"/>
      <c r="C143" s="258"/>
      <c r="D143" s="242" t="s">
        <v>159</v>
      </c>
      <c r="E143" s="259" t="s">
        <v>1</v>
      </c>
      <c r="F143" s="260" t="s">
        <v>415</v>
      </c>
      <c r="G143" s="258"/>
      <c r="H143" s="261">
        <v>5.7599999999999998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7" t="s">
        <v>159</v>
      </c>
      <c r="AU143" s="267" t="s">
        <v>83</v>
      </c>
      <c r="AV143" s="14" t="s">
        <v>83</v>
      </c>
      <c r="AW143" s="14" t="s">
        <v>30</v>
      </c>
      <c r="AX143" s="14" t="s">
        <v>73</v>
      </c>
      <c r="AY143" s="267" t="s">
        <v>148</v>
      </c>
    </row>
    <row r="144" s="15" customFormat="1">
      <c r="A144" s="15"/>
      <c r="B144" s="268"/>
      <c r="C144" s="269"/>
      <c r="D144" s="242" t="s">
        <v>159</v>
      </c>
      <c r="E144" s="270" t="s">
        <v>1</v>
      </c>
      <c r="F144" s="271" t="s">
        <v>162</v>
      </c>
      <c r="G144" s="269"/>
      <c r="H144" s="272">
        <v>15.84</v>
      </c>
      <c r="I144" s="273"/>
      <c r="J144" s="269"/>
      <c r="K144" s="269"/>
      <c r="L144" s="274"/>
      <c r="M144" s="275"/>
      <c r="N144" s="276"/>
      <c r="O144" s="276"/>
      <c r="P144" s="276"/>
      <c r="Q144" s="276"/>
      <c r="R144" s="276"/>
      <c r="S144" s="276"/>
      <c r="T144" s="27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8" t="s">
        <v>159</v>
      </c>
      <c r="AU144" s="278" t="s">
        <v>83</v>
      </c>
      <c r="AV144" s="15" t="s">
        <v>154</v>
      </c>
      <c r="AW144" s="15" t="s">
        <v>30</v>
      </c>
      <c r="AX144" s="15" t="s">
        <v>81</v>
      </c>
      <c r="AY144" s="278" t="s">
        <v>148</v>
      </c>
    </row>
    <row r="145" s="2" customFormat="1" ht="24.15" customHeight="1">
      <c r="A145" s="38"/>
      <c r="B145" s="39"/>
      <c r="C145" s="228" t="s">
        <v>154</v>
      </c>
      <c r="D145" s="228" t="s">
        <v>150</v>
      </c>
      <c r="E145" s="229" t="s">
        <v>174</v>
      </c>
      <c r="F145" s="230" t="s">
        <v>291</v>
      </c>
      <c r="G145" s="231" t="s">
        <v>153</v>
      </c>
      <c r="H145" s="232">
        <v>52.799999999999997</v>
      </c>
      <c r="I145" s="233"/>
      <c r="J145" s="234">
        <f>ROUND(I145*H145,2)</f>
        <v>0</v>
      </c>
      <c r="K145" s="235"/>
      <c r="L145" s="44"/>
      <c r="M145" s="236" t="s">
        <v>1</v>
      </c>
      <c r="N145" s="237" t="s">
        <v>40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0" t="s">
        <v>154</v>
      </c>
      <c r="AT145" s="240" t="s">
        <v>150</v>
      </c>
      <c r="AU145" s="240" t="s">
        <v>83</v>
      </c>
      <c r="AY145" s="17" t="s">
        <v>148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7" t="s">
        <v>154</v>
      </c>
      <c r="BK145" s="241">
        <f>ROUND(I145*H145,2)</f>
        <v>0</v>
      </c>
      <c r="BL145" s="17" t="s">
        <v>154</v>
      </c>
      <c r="BM145" s="240" t="s">
        <v>172</v>
      </c>
    </row>
    <row r="146" s="2" customFormat="1">
      <c r="A146" s="38"/>
      <c r="B146" s="39"/>
      <c r="C146" s="40"/>
      <c r="D146" s="242" t="s">
        <v>155</v>
      </c>
      <c r="E146" s="40"/>
      <c r="F146" s="243" t="s">
        <v>291</v>
      </c>
      <c r="G146" s="40"/>
      <c r="H146" s="40"/>
      <c r="I146" s="244"/>
      <c r="J146" s="40"/>
      <c r="K146" s="40"/>
      <c r="L146" s="44"/>
      <c r="M146" s="245"/>
      <c r="N146" s="246"/>
      <c r="O146" s="92"/>
      <c r="P146" s="92"/>
      <c r="Q146" s="92"/>
      <c r="R146" s="92"/>
      <c r="S146" s="92"/>
      <c r="T146" s="93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155</v>
      </c>
      <c r="AU146" s="17" t="s">
        <v>83</v>
      </c>
    </row>
    <row r="147" s="14" customFormat="1">
      <c r="A147" s="14"/>
      <c r="B147" s="257"/>
      <c r="C147" s="258"/>
      <c r="D147" s="242" t="s">
        <v>159</v>
      </c>
      <c r="E147" s="259" t="s">
        <v>1</v>
      </c>
      <c r="F147" s="260" t="s">
        <v>416</v>
      </c>
      <c r="G147" s="258"/>
      <c r="H147" s="261">
        <v>33.600000000000001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7" t="s">
        <v>159</v>
      </c>
      <c r="AU147" s="267" t="s">
        <v>83</v>
      </c>
      <c r="AV147" s="14" t="s">
        <v>83</v>
      </c>
      <c r="AW147" s="14" t="s">
        <v>30</v>
      </c>
      <c r="AX147" s="14" t="s">
        <v>73</v>
      </c>
      <c r="AY147" s="267" t="s">
        <v>148</v>
      </c>
    </row>
    <row r="148" s="14" customFormat="1">
      <c r="A148" s="14"/>
      <c r="B148" s="257"/>
      <c r="C148" s="258"/>
      <c r="D148" s="242" t="s">
        <v>159</v>
      </c>
      <c r="E148" s="259" t="s">
        <v>1</v>
      </c>
      <c r="F148" s="260" t="s">
        <v>417</v>
      </c>
      <c r="G148" s="258"/>
      <c r="H148" s="261">
        <v>19.199999999999999</v>
      </c>
      <c r="I148" s="262"/>
      <c r="J148" s="258"/>
      <c r="K148" s="258"/>
      <c r="L148" s="263"/>
      <c r="M148" s="264"/>
      <c r="N148" s="265"/>
      <c r="O148" s="265"/>
      <c r="P148" s="265"/>
      <c r="Q148" s="265"/>
      <c r="R148" s="265"/>
      <c r="S148" s="265"/>
      <c r="T148" s="26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7" t="s">
        <v>159</v>
      </c>
      <c r="AU148" s="267" t="s">
        <v>83</v>
      </c>
      <c r="AV148" s="14" t="s">
        <v>83</v>
      </c>
      <c r="AW148" s="14" t="s">
        <v>30</v>
      </c>
      <c r="AX148" s="14" t="s">
        <v>73</v>
      </c>
      <c r="AY148" s="267" t="s">
        <v>148</v>
      </c>
    </row>
    <row r="149" s="15" customFormat="1">
      <c r="A149" s="15"/>
      <c r="B149" s="268"/>
      <c r="C149" s="269"/>
      <c r="D149" s="242" t="s">
        <v>159</v>
      </c>
      <c r="E149" s="270" t="s">
        <v>1</v>
      </c>
      <c r="F149" s="271" t="s">
        <v>162</v>
      </c>
      <c r="G149" s="269"/>
      <c r="H149" s="272">
        <v>52.799999999999997</v>
      </c>
      <c r="I149" s="273"/>
      <c r="J149" s="269"/>
      <c r="K149" s="269"/>
      <c r="L149" s="274"/>
      <c r="M149" s="275"/>
      <c r="N149" s="276"/>
      <c r="O149" s="276"/>
      <c r="P149" s="276"/>
      <c r="Q149" s="276"/>
      <c r="R149" s="276"/>
      <c r="S149" s="276"/>
      <c r="T149" s="27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8" t="s">
        <v>159</v>
      </c>
      <c r="AU149" s="278" t="s">
        <v>83</v>
      </c>
      <c r="AV149" s="15" t="s">
        <v>154</v>
      </c>
      <c r="AW149" s="15" t="s">
        <v>30</v>
      </c>
      <c r="AX149" s="15" t="s">
        <v>81</v>
      </c>
      <c r="AY149" s="278" t="s">
        <v>148</v>
      </c>
    </row>
    <row r="150" s="2" customFormat="1" ht="16.5" customHeight="1">
      <c r="A150" s="38"/>
      <c r="B150" s="39"/>
      <c r="C150" s="279" t="s">
        <v>173</v>
      </c>
      <c r="D150" s="279" t="s">
        <v>168</v>
      </c>
      <c r="E150" s="280" t="s">
        <v>177</v>
      </c>
      <c r="F150" s="281" t="s">
        <v>178</v>
      </c>
      <c r="G150" s="282" t="s">
        <v>179</v>
      </c>
      <c r="H150" s="283">
        <v>0.024</v>
      </c>
      <c r="I150" s="284"/>
      <c r="J150" s="285">
        <f>ROUND(I150*H150,2)</f>
        <v>0</v>
      </c>
      <c r="K150" s="286"/>
      <c r="L150" s="287"/>
      <c r="M150" s="288" t="s">
        <v>1</v>
      </c>
      <c r="N150" s="289" t="s">
        <v>40</v>
      </c>
      <c r="O150" s="92"/>
      <c r="P150" s="238">
        <f>O150*H150</f>
        <v>0</v>
      </c>
      <c r="Q150" s="238">
        <v>0.001</v>
      </c>
      <c r="R150" s="238">
        <f>Q150*H150</f>
        <v>2.4000000000000001E-05</v>
      </c>
      <c r="S150" s="238">
        <v>0</v>
      </c>
      <c r="T150" s="23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0" t="s">
        <v>172</v>
      </c>
      <c r="AT150" s="240" t="s">
        <v>168</v>
      </c>
      <c r="AU150" s="240" t="s">
        <v>83</v>
      </c>
      <c r="AY150" s="17" t="s">
        <v>148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7" t="s">
        <v>154</v>
      </c>
      <c r="BK150" s="241">
        <f>ROUND(I150*H150,2)</f>
        <v>0</v>
      </c>
      <c r="BL150" s="17" t="s">
        <v>154</v>
      </c>
      <c r="BM150" s="240" t="s">
        <v>176</v>
      </c>
    </row>
    <row r="151" s="2" customFormat="1">
      <c r="A151" s="38"/>
      <c r="B151" s="39"/>
      <c r="C151" s="40"/>
      <c r="D151" s="242" t="s">
        <v>155</v>
      </c>
      <c r="E151" s="40"/>
      <c r="F151" s="243" t="s">
        <v>178</v>
      </c>
      <c r="G151" s="40"/>
      <c r="H151" s="40"/>
      <c r="I151" s="244"/>
      <c r="J151" s="40"/>
      <c r="K151" s="40"/>
      <c r="L151" s="44"/>
      <c r="M151" s="245"/>
      <c r="N151" s="246"/>
      <c r="O151" s="92"/>
      <c r="P151" s="92"/>
      <c r="Q151" s="92"/>
      <c r="R151" s="92"/>
      <c r="S151" s="92"/>
      <c r="T151" s="93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155</v>
      </c>
      <c r="AU151" s="17" t="s">
        <v>83</v>
      </c>
    </row>
    <row r="152" s="12" customFormat="1" ht="22.8" customHeight="1">
      <c r="A152" s="12"/>
      <c r="B152" s="212"/>
      <c r="C152" s="213"/>
      <c r="D152" s="214" t="s">
        <v>72</v>
      </c>
      <c r="E152" s="226" t="s">
        <v>190</v>
      </c>
      <c r="F152" s="226" t="s">
        <v>227</v>
      </c>
      <c r="G152" s="213"/>
      <c r="H152" s="213"/>
      <c r="I152" s="216"/>
      <c r="J152" s="227">
        <f>BK152</f>
        <v>0</v>
      </c>
      <c r="K152" s="213"/>
      <c r="L152" s="218"/>
      <c r="M152" s="219"/>
      <c r="N152" s="220"/>
      <c r="O152" s="220"/>
      <c r="P152" s="221">
        <f>SUM(P153:P157)</f>
        <v>0</v>
      </c>
      <c r="Q152" s="220"/>
      <c r="R152" s="221">
        <f>SUM(R153:R157)</f>
        <v>0</v>
      </c>
      <c r="S152" s="220"/>
      <c r="T152" s="222">
        <f>SUM(T153:T157)</f>
        <v>6.0060000000000002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3" t="s">
        <v>81</v>
      </c>
      <c r="AT152" s="224" t="s">
        <v>72</v>
      </c>
      <c r="AU152" s="224" t="s">
        <v>81</v>
      </c>
      <c r="AY152" s="223" t="s">
        <v>148</v>
      </c>
      <c r="BK152" s="225">
        <f>SUM(BK153:BK157)</f>
        <v>0</v>
      </c>
    </row>
    <row r="153" s="2" customFormat="1" ht="24.15" customHeight="1">
      <c r="A153" s="38"/>
      <c r="B153" s="39"/>
      <c r="C153" s="228" t="s">
        <v>166</v>
      </c>
      <c r="D153" s="228" t="s">
        <v>150</v>
      </c>
      <c r="E153" s="229" t="s">
        <v>358</v>
      </c>
      <c r="F153" s="230" t="s">
        <v>359</v>
      </c>
      <c r="G153" s="231" t="s">
        <v>158</v>
      </c>
      <c r="H153" s="232">
        <v>154</v>
      </c>
      <c r="I153" s="233"/>
      <c r="J153" s="234">
        <f>ROUND(I153*H153,2)</f>
        <v>0</v>
      </c>
      <c r="K153" s="235"/>
      <c r="L153" s="44"/>
      <c r="M153" s="236" t="s">
        <v>1</v>
      </c>
      <c r="N153" s="237" t="s">
        <v>40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0.039</v>
      </c>
      <c r="T153" s="239">
        <f>S153*H153</f>
        <v>6.0060000000000002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0" t="s">
        <v>154</v>
      </c>
      <c r="AT153" s="240" t="s">
        <v>150</v>
      </c>
      <c r="AU153" s="240" t="s">
        <v>83</v>
      </c>
      <c r="AY153" s="17" t="s">
        <v>148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7" t="s">
        <v>154</v>
      </c>
      <c r="BK153" s="241">
        <f>ROUND(I153*H153,2)</f>
        <v>0</v>
      </c>
      <c r="BL153" s="17" t="s">
        <v>154</v>
      </c>
      <c r="BM153" s="240" t="s">
        <v>180</v>
      </c>
    </row>
    <row r="154" s="2" customFormat="1">
      <c r="A154" s="38"/>
      <c r="B154" s="39"/>
      <c r="C154" s="40"/>
      <c r="D154" s="242" t="s">
        <v>155</v>
      </c>
      <c r="E154" s="40"/>
      <c r="F154" s="243" t="s">
        <v>359</v>
      </c>
      <c r="G154" s="40"/>
      <c r="H154" s="40"/>
      <c r="I154" s="244"/>
      <c r="J154" s="40"/>
      <c r="K154" s="40"/>
      <c r="L154" s="44"/>
      <c r="M154" s="245"/>
      <c r="N154" s="246"/>
      <c r="O154" s="92"/>
      <c r="P154" s="92"/>
      <c r="Q154" s="92"/>
      <c r="R154" s="92"/>
      <c r="S154" s="92"/>
      <c r="T154" s="93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155</v>
      </c>
      <c r="AU154" s="17" t="s">
        <v>83</v>
      </c>
    </row>
    <row r="155" s="14" customFormat="1">
      <c r="A155" s="14"/>
      <c r="B155" s="257"/>
      <c r="C155" s="258"/>
      <c r="D155" s="242" t="s">
        <v>159</v>
      </c>
      <c r="E155" s="259" t="s">
        <v>1</v>
      </c>
      <c r="F155" s="260" t="s">
        <v>418</v>
      </c>
      <c r="G155" s="258"/>
      <c r="H155" s="261">
        <v>98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7" t="s">
        <v>159</v>
      </c>
      <c r="AU155" s="267" t="s">
        <v>83</v>
      </c>
      <c r="AV155" s="14" t="s">
        <v>83</v>
      </c>
      <c r="AW155" s="14" t="s">
        <v>30</v>
      </c>
      <c r="AX155" s="14" t="s">
        <v>73</v>
      </c>
      <c r="AY155" s="267" t="s">
        <v>148</v>
      </c>
    </row>
    <row r="156" s="14" customFormat="1">
      <c r="A156" s="14"/>
      <c r="B156" s="257"/>
      <c r="C156" s="258"/>
      <c r="D156" s="242" t="s">
        <v>159</v>
      </c>
      <c r="E156" s="259" t="s">
        <v>1</v>
      </c>
      <c r="F156" s="260" t="s">
        <v>419</v>
      </c>
      <c r="G156" s="258"/>
      <c r="H156" s="261">
        <v>56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159</v>
      </c>
      <c r="AU156" s="267" t="s">
        <v>83</v>
      </c>
      <c r="AV156" s="14" t="s">
        <v>83</v>
      </c>
      <c r="AW156" s="14" t="s">
        <v>30</v>
      </c>
      <c r="AX156" s="14" t="s">
        <v>73</v>
      </c>
      <c r="AY156" s="267" t="s">
        <v>148</v>
      </c>
    </row>
    <row r="157" s="15" customFormat="1">
      <c r="A157" s="15"/>
      <c r="B157" s="268"/>
      <c r="C157" s="269"/>
      <c r="D157" s="242" t="s">
        <v>159</v>
      </c>
      <c r="E157" s="270" t="s">
        <v>1</v>
      </c>
      <c r="F157" s="271" t="s">
        <v>162</v>
      </c>
      <c r="G157" s="269"/>
      <c r="H157" s="272">
        <v>154</v>
      </c>
      <c r="I157" s="273"/>
      <c r="J157" s="269"/>
      <c r="K157" s="269"/>
      <c r="L157" s="274"/>
      <c r="M157" s="275"/>
      <c r="N157" s="276"/>
      <c r="O157" s="276"/>
      <c r="P157" s="276"/>
      <c r="Q157" s="276"/>
      <c r="R157" s="276"/>
      <c r="S157" s="276"/>
      <c r="T157" s="27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8" t="s">
        <v>159</v>
      </c>
      <c r="AU157" s="278" t="s">
        <v>83</v>
      </c>
      <c r="AV157" s="15" t="s">
        <v>154</v>
      </c>
      <c r="AW157" s="15" t="s">
        <v>30</v>
      </c>
      <c r="AX157" s="15" t="s">
        <v>81</v>
      </c>
      <c r="AY157" s="278" t="s">
        <v>148</v>
      </c>
    </row>
    <row r="158" s="12" customFormat="1" ht="22.8" customHeight="1">
      <c r="A158" s="12"/>
      <c r="B158" s="212"/>
      <c r="C158" s="213"/>
      <c r="D158" s="214" t="s">
        <v>72</v>
      </c>
      <c r="E158" s="226" t="s">
        <v>235</v>
      </c>
      <c r="F158" s="226" t="s">
        <v>236</v>
      </c>
      <c r="G158" s="213"/>
      <c r="H158" s="213"/>
      <c r="I158" s="216"/>
      <c r="J158" s="227">
        <f>BK158</f>
        <v>0</v>
      </c>
      <c r="K158" s="213"/>
      <c r="L158" s="218"/>
      <c r="M158" s="219"/>
      <c r="N158" s="220"/>
      <c r="O158" s="220"/>
      <c r="P158" s="221">
        <f>SUM(P159:P172)</f>
        <v>0</v>
      </c>
      <c r="Q158" s="220"/>
      <c r="R158" s="221">
        <f>SUM(R159:R172)</f>
        <v>0</v>
      </c>
      <c r="S158" s="220"/>
      <c r="T158" s="222">
        <f>SUM(T159:T172)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3" t="s">
        <v>81</v>
      </c>
      <c r="AT158" s="224" t="s">
        <v>72</v>
      </c>
      <c r="AU158" s="224" t="s">
        <v>81</v>
      </c>
      <c r="AY158" s="223" t="s">
        <v>148</v>
      </c>
      <c r="BK158" s="225">
        <f>SUM(BK159:BK172)</f>
        <v>0</v>
      </c>
    </row>
    <row r="159" s="2" customFormat="1" ht="16.5" customHeight="1">
      <c r="A159" s="38"/>
      <c r="B159" s="39"/>
      <c r="C159" s="228" t="s">
        <v>182</v>
      </c>
      <c r="D159" s="228" t="s">
        <v>150</v>
      </c>
      <c r="E159" s="229" t="s">
        <v>237</v>
      </c>
      <c r="F159" s="230" t="s">
        <v>238</v>
      </c>
      <c r="G159" s="231" t="s">
        <v>171</v>
      </c>
      <c r="H159" s="232">
        <v>6.226</v>
      </c>
      <c r="I159" s="233"/>
      <c r="J159" s="234">
        <f>ROUND(I159*H159,2)</f>
        <v>0</v>
      </c>
      <c r="K159" s="235"/>
      <c r="L159" s="44"/>
      <c r="M159" s="236" t="s">
        <v>1</v>
      </c>
      <c r="N159" s="237" t="s">
        <v>40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0" t="s">
        <v>154</v>
      </c>
      <c r="AT159" s="240" t="s">
        <v>150</v>
      </c>
      <c r="AU159" s="240" t="s">
        <v>83</v>
      </c>
      <c r="AY159" s="17" t="s">
        <v>148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7" t="s">
        <v>154</v>
      </c>
      <c r="BK159" s="241">
        <f>ROUND(I159*H159,2)</f>
        <v>0</v>
      </c>
      <c r="BL159" s="17" t="s">
        <v>154</v>
      </c>
      <c r="BM159" s="240" t="s">
        <v>186</v>
      </c>
    </row>
    <row r="160" s="2" customFormat="1">
      <c r="A160" s="38"/>
      <c r="B160" s="39"/>
      <c r="C160" s="40"/>
      <c r="D160" s="242" t="s">
        <v>155</v>
      </c>
      <c r="E160" s="40"/>
      <c r="F160" s="243" t="s">
        <v>238</v>
      </c>
      <c r="G160" s="40"/>
      <c r="H160" s="40"/>
      <c r="I160" s="244"/>
      <c r="J160" s="40"/>
      <c r="K160" s="40"/>
      <c r="L160" s="44"/>
      <c r="M160" s="245"/>
      <c r="N160" s="246"/>
      <c r="O160" s="92"/>
      <c r="P160" s="92"/>
      <c r="Q160" s="92"/>
      <c r="R160" s="92"/>
      <c r="S160" s="92"/>
      <c r="T160" s="93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155</v>
      </c>
      <c r="AU160" s="17" t="s">
        <v>83</v>
      </c>
    </row>
    <row r="161" s="2" customFormat="1" ht="24.15" customHeight="1">
      <c r="A161" s="38"/>
      <c r="B161" s="39"/>
      <c r="C161" s="228" t="s">
        <v>172</v>
      </c>
      <c r="D161" s="228" t="s">
        <v>150</v>
      </c>
      <c r="E161" s="229" t="s">
        <v>240</v>
      </c>
      <c r="F161" s="230" t="s">
        <v>311</v>
      </c>
      <c r="G161" s="231" t="s">
        <v>171</v>
      </c>
      <c r="H161" s="232">
        <v>6.226</v>
      </c>
      <c r="I161" s="233"/>
      <c r="J161" s="234">
        <f>ROUND(I161*H161,2)</f>
        <v>0</v>
      </c>
      <c r="K161" s="235"/>
      <c r="L161" s="44"/>
      <c r="M161" s="236" t="s">
        <v>1</v>
      </c>
      <c r="N161" s="237" t="s">
        <v>40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0" t="s">
        <v>154</v>
      </c>
      <c r="AT161" s="240" t="s">
        <v>150</v>
      </c>
      <c r="AU161" s="240" t="s">
        <v>83</v>
      </c>
      <c r="AY161" s="17" t="s">
        <v>148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7" t="s">
        <v>154</v>
      </c>
      <c r="BK161" s="241">
        <f>ROUND(I161*H161,2)</f>
        <v>0</v>
      </c>
      <c r="BL161" s="17" t="s">
        <v>154</v>
      </c>
      <c r="BM161" s="240" t="s">
        <v>189</v>
      </c>
    </row>
    <row r="162" s="2" customFormat="1">
      <c r="A162" s="38"/>
      <c r="B162" s="39"/>
      <c r="C162" s="40"/>
      <c r="D162" s="242" t="s">
        <v>155</v>
      </c>
      <c r="E162" s="40"/>
      <c r="F162" s="243" t="s">
        <v>311</v>
      </c>
      <c r="G162" s="40"/>
      <c r="H162" s="40"/>
      <c r="I162" s="244"/>
      <c r="J162" s="40"/>
      <c r="K162" s="40"/>
      <c r="L162" s="44"/>
      <c r="M162" s="245"/>
      <c r="N162" s="246"/>
      <c r="O162" s="92"/>
      <c r="P162" s="92"/>
      <c r="Q162" s="92"/>
      <c r="R162" s="92"/>
      <c r="S162" s="92"/>
      <c r="T162" s="93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155</v>
      </c>
      <c r="AU162" s="17" t="s">
        <v>83</v>
      </c>
    </row>
    <row r="163" s="2" customFormat="1" ht="24.15" customHeight="1">
      <c r="A163" s="38"/>
      <c r="B163" s="39"/>
      <c r="C163" s="228" t="s">
        <v>190</v>
      </c>
      <c r="D163" s="228" t="s">
        <v>150</v>
      </c>
      <c r="E163" s="229" t="s">
        <v>244</v>
      </c>
      <c r="F163" s="230" t="s">
        <v>245</v>
      </c>
      <c r="G163" s="231" t="s">
        <v>171</v>
      </c>
      <c r="H163" s="232">
        <v>93.390000000000001</v>
      </c>
      <c r="I163" s="233"/>
      <c r="J163" s="234">
        <f>ROUND(I163*H163,2)</f>
        <v>0</v>
      </c>
      <c r="K163" s="235"/>
      <c r="L163" s="44"/>
      <c r="M163" s="236" t="s">
        <v>1</v>
      </c>
      <c r="N163" s="237" t="s">
        <v>40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0" t="s">
        <v>154</v>
      </c>
      <c r="AT163" s="240" t="s">
        <v>150</v>
      </c>
      <c r="AU163" s="240" t="s">
        <v>83</v>
      </c>
      <c r="AY163" s="17" t="s">
        <v>148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7" t="s">
        <v>154</v>
      </c>
      <c r="BK163" s="241">
        <f>ROUND(I163*H163,2)</f>
        <v>0</v>
      </c>
      <c r="BL163" s="17" t="s">
        <v>154</v>
      </c>
      <c r="BM163" s="240" t="s">
        <v>193</v>
      </c>
    </row>
    <row r="164" s="2" customFormat="1">
      <c r="A164" s="38"/>
      <c r="B164" s="39"/>
      <c r="C164" s="40"/>
      <c r="D164" s="242" t="s">
        <v>155</v>
      </c>
      <c r="E164" s="40"/>
      <c r="F164" s="243" t="s">
        <v>245</v>
      </c>
      <c r="G164" s="40"/>
      <c r="H164" s="40"/>
      <c r="I164" s="244"/>
      <c r="J164" s="40"/>
      <c r="K164" s="40"/>
      <c r="L164" s="44"/>
      <c r="M164" s="245"/>
      <c r="N164" s="246"/>
      <c r="O164" s="92"/>
      <c r="P164" s="92"/>
      <c r="Q164" s="92"/>
      <c r="R164" s="92"/>
      <c r="S164" s="92"/>
      <c r="T164" s="93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155</v>
      </c>
      <c r="AU164" s="17" t="s">
        <v>83</v>
      </c>
    </row>
    <row r="165" s="14" customFormat="1">
      <c r="A165" s="14"/>
      <c r="B165" s="257"/>
      <c r="C165" s="258"/>
      <c r="D165" s="242" t="s">
        <v>159</v>
      </c>
      <c r="E165" s="259" t="s">
        <v>1</v>
      </c>
      <c r="F165" s="260" t="s">
        <v>420</v>
      </c>
      <c r="G165" s="258"/>
      <c r="H165" s="261">
        <v>93.390000000000001</v>
      </c>
      <c r="I165" s="262"/>
      <c r="J165" s="258"/>
      <c r="K165" s="258"/>
      <c r="L165" s="263"/>
      <c r="M165" s="264"/>
      <c r="N165" s="265"/>
      <c r="O165" s="265"/>
      <c r="P165" s="265"/>
      <c r="Q165" s="265"/>
      <c r="R165" s="265"/>
      <c r="S165" s="265"/>
      <c r="T165" s="26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7" t="s">
        <v>159</v>
      </c>
      <c r="AU165" s="267" t="s">
        <v>83</v>
      </c>
      <c r="AV165" s="14" t="s">
        <v>83</v>
      </c>
      <c r="AW165" s="14" t="s">
        <v>30</v>
      </c>
      <c r="AX165" s="14" t="s">
        <v>73</v>
      </c>
      <c r="AY165" s="267" t="s">
        <v>148</v>
      </c>
    </row>
    <row r="166" s="15" customFormat="1">
      <c r="A166" s="15"/>
      <c r="B166" s="268"/>
      <c r="C166" s="269"/>
      <c r="D166" s="242" t="s">
        <v>159</v>
      </c>
      <c r="E166" s="270" t="s">
        <v>1</v>
      </c>
      <c r="F166" s="271" t="s">
        <v>162</v>
      </c>
      <c r="G166" s="269"/>
      <c r="H166" s="272">
        <v>93.390000000000001</v>
      </c>
      <c r="I166" s="273"/>
      <c r="J166" s="269"/>
      <c r="K166" s="269"/>
      <c r="L166" s="274"/>
      <c r="M166" s="275"/>
      <c r="N166" s="276"/>
      <c r="O166" s="276"/>
      <c r="P166" s="276"/>
      <c r="Q166" s="276"/>
      <c r="R166" s="276"/>
      <c r="S166" s="276"/>
      <c r="T166" s="27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8" t="s">
        <v>159</v>
      </c>
      <c r="AU166" s="278" t="s">
        <v>83</v>
      </c>
      <c r="AV166" s="15" t="s">
        <v>154</v>
      </c>
      <c r="AW166" s="15" t="s">
        <v>30</v>
      </c>
      <c r="AX166" s="15" t="s">
        <v>81</v>
      </c>
      <c r="AY166" s="278" t="s">
        <v>148</v>
      </c>
    </row>
    <row r="167" s="2" customFormat="1" ht="33" customHeight="1">
      <c r="A167" s="38"/>
      <c r="B167" s="39"/>
      <c r="C167" s="228" t="s">
        <v>176</v>
      </c>
      <c r="D167" s="228" t="s">
        <v>150</v>
      </c>
      <c r="E167" s="229" t="s">
        <v>248</v>
      </c>
      <c r="F167" s="230" t="s">
        <v>249</v>
      </c>
      <c r="G167" s="231" t="s">
        <v>171</v>
      </c>
      <c r="H167" s="232">
        <v>0.22</v>
      </c>
      <c r="I167" s="233"/>
      <c r="J167" s="234">
        <f>ROUND(I167*H167,2)</f>
        <v>0</v>
      </c>
      <c r="K167" s="235"/>
      <c r="L167" s="44"/>
      <c r="M167" s="236" t="s">
        <v>1</v>
      </c>
      <c r="N167" s="237" t="s">
        <v>40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0" t="s">
        <v>154</v>
      </c>
      <c r="AT167" s="240" t="s">
        <v>150</v>
      </c>
      <c r="AU167" s="240" t="s">
        <v>83</v>
      </c>
      <c r="AY167" s="17" t="s">
        <v>148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7" t="s">
        <v>154</v>
      </c>
      <c r="BK167" s="241">
        <f>ROUND(I167*H167,2)</f>
        <v>0</v>
      </c>
      <c r="BL167" s="17" t="s">
        <v>154</v>
      </c>
      <c r="BM167" s="240" t="s">
        <v>196</v>
      </c>
    </row>
    <row r="168" s="2" customFormat="1">
      <c r="A168" s="38"/>
      <c r="B168" s="39"/>
      <c r="C168" s="40"/>
      <c r="D168" s="242" t="s">
        <v>155</v>
      </c>
      <c r="E168" s="40"/>
      <c r="F168" s="243" t="s">
        <v>249</v>
      </c>
      <c r="G168" s="40"/>
      <c r="H168" s="40"/>
      <c r="I168" s="244"/>
      <c r="J168" s="40"/>
      <c r="K168" s="40"/>
      <c r="L168" s="44"/>
      <c r="M168" s="245"/>
      <c r="N168" s="246"/>
      <c r="O168" s="92"/>
      <c r="P168" s="92"/>
      <c r="Q168" s="92"/>
      <c r="R168" s="92"/>
      <c r="S168" s="92"/>
      <c r="T168" s="93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155</v>
      </c>
      <c r="AU168" s="17" t="s">
        <v>83</v>
      </c>
    </row>
    <row r="169" s="2" customFormat="1" ht="33" customHeight="1">
      <c r="A169" s="38"/>
      <c r="B169" s="39"/>
      <c r="C169" s="228" t="s">
        <v>197</v>
      </c>
      <c r="D169" s="228" t="s">
        <v>150</v>
      </c>
      <c r="E169" s="229" t="s">
        <v>362</v>
      </c>
      <c r="F169" s="230" t="s">
        <v>363</v>
      </c>
      <c r="G169" s="231" t="s">
        <v>171</v>
      </c>
      <c r="H169" s="232">
        <v>6.0060000000000002</v>
      </c>
      <c r="I169" s="233"/>
      <c r="J169" s="234">
        <f>ROUND(I169*H169,2)</f>
        <v>0</v>
      </c>
      <c r="K169" s="235"/>
      <c r="L169" s="44"/>
      <c r="M169" s="236" t="s">
        <v>1</v>
      </c>
      <c r="N169" s="237" t="s">
        <v>40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0" t="s">
        <v>154</v>
      </c>
      <c r="AT169" s="240" t="s">
        <v>150</v>
      </c>
      <c r="AU169" s="240" t="s">
        <v>83</v>
      </c>
      <c r="AY169" s="17" t="s">
        <v>148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7" t="s">
        <v>154</v>
      </c>
      <c r="BK169" s="241">
        <f>ROUND(I169*H169,2)</f>
        <v>0</v>
      </c>
      <c r="BL169" s="17" t="s">
        <v>154</v>
      </c>
      <c r="BM169" s="240" t="s">
        <v>200</v>
      </c>
    </row>
    <row r="170" s="2" customFormat="1">
      <c r="A170" s="38"/>
      <c r="B170" s="39"/>
      <c r="C170" s="40"/>
      <c r="D170" s="242" t="s">
        <v>155</v>
      </c>
      <c r="E170" s="40"/>
      <c r="F170" s="243" t="s">
        <v>363</v>
      </c>
      <c r="G170" s="40"/>
      <c r="H170" s="40"/>
      <c r="I170" s="244"/>
      <c r="J170" s="40"/>
      <c r="K170" s="40"/>
      <c r="L170" s="44"/>
      <c r="M170" s="245"/>
      <c r="N170" s="246"/>
      <c r="O170" s="92"/>
      <c r="P170" s="92"/>
      <c r="Q170" s="92"/>
      <c r="R170" s="92"/>
      <c r="S170" s="92"/>
      <c r="T170" s="93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155</v>
      </c>
      <c r="AU170" s="17" t="s">
        <v>83</v>
      </c>
    </row>
    <row r="171" s="2" customFormat="1" ht="33" customHeight="1">
      <c r="A171" s="38"/>
      <c r="B171" s="39"/>
      <c r="C171" s="228" t="s">
        <v>180</v>
      </c>
      <c r="D171" s="228" t="s">
        <v>150</v>
      </c>
      <c r="E171" s="229" t="s">
        <v>406</v>
      </c>
      <c r="F171" s="230" t="s">
        <v>407</v>
      </c>
      <c r="G171" s="231" t="s">
        <v>171</v>
      </c>
      <c r="H171" s="232">
        <v>0.22</v>
      </c>
      <c r="I171" s="233"/>
      <c r="J171" s="234">
        <f>ROUND(I171*H171,2)</f>
        <v>0</v>
      </c>
      <c r="K171" s="235"/>
      <c r="L171" s="44"/>
      <c r="M171" s="236" t="s">
        <v>1</v>
      </c>
      <c r="N171" s="237" t="s">
        <v>40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0" t="s">
        <v>154</v>
      </c>
      <c r="AT171" s="240" t="s">
        <v>150</v>
      </c>
      <c r="AU171" s="240" t="s">
        <v>83</v>
      </c>
      <c r="AY171" s="17" t="s">
        <v>148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7" t="s">
        <v>154</v>
      </c>
      <c r="BK171" s="241">
        <f>ROUND(I171*H171,2)</f>
        <v>0</v>
      </c>
      <c r="BL171" s="17" t="s">
        <v>154</v>
      </c>
      <c r="BM171" s="240" t="s">
        <v>203</v>
      </c>
    </row>
    <row r="172" s="2" customFormat="1">
      <c r="A172" s="38"/>
      <c r="B172" s="39"/>
      <c r="C172" s="40"/>
      <c r="D172" s="242" t="s">
        <v>155</v>
      </c>
      <c r="E172" s="40"/>
      <c r="F172" s="243" t="s">
        <v>407</v>
      </c>
      <c r="G172" s="40"/>
      <c r="H172" s="40"/>
      <c r="I172" s="244"/>
      <c r="J172" s="40"/>
      <c r="K172" s="40"/>
      <c r="L172" s="44"/>
      <c r="M172" s="245"/>
      <c r="N172" s="246"/>
      <c r="O172" s="92"/>
      <c r="P172" s="92"/>
      <c r="Q172" s="92"/>
      <c r="R172" s="92"/>
      <c r="S172" s="92"/>
      <c r="T172" s="93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155</v>
      </c>
      <c r="AU172" s="17" t="s">
        <v>83</v>
      </c>
    </row>
    <row r="173" s="12" customFormat="1" ht="22.8" customHeight="1">
      <c r="A173" s="12"/>
      <c r="B173" s="212"/>
      <c r="C173" s="213"/>
      <c r="D173" s="214" t="s">
        <v>72</v>
      </c>
      <c r="E173" s="226" t="s">
        <v>251</v>
      </c>
      <c r="F173" s="226" t="s">
        <v>252</v>
      </c>
      <c r="G173" s="213"/>
      <c r="H173" s="213"/>
      <c r="I173" s="216"/>
      <c r="J173" s="227">
        <f>BK173</f>
        <v>0</v>
      </c>
      <c r="K173" s="213"/>
      <c r="L173" s="218"/>
      <c r="M173" s="219"/>
      <c r="N173" s="220"/>
      <c r="O173" s="220"/>
      <c r="P173" s="221">
        <f>SUM(P174:P175)</f>
        <v>0</v>
      </c>
      <c r="Q173" s="220"/>
      <c r="R173" s="221">
        <f>SUM(R174:R175)</f>
        <v>0</v>
      </c>
      <c r="S173" s="220"/>
      <c r="T173" s="222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3" t="s">
        <v>81</v>
      </c>
      <c r="AT173" s="224" t="s">
        <v>72</v>
      </c>
      <c r="AU173" s="224" t="s">
        <v>81</v>
      </c>
      <c r="AY173" s="223" t="s">
        <v>148</v>
      </c>
      <c r="BK173" s="225">
        <f>SUM(BK174:BK175)</f>
        <v>0</v>
      </c>
    </row>
    <row r="174" s="2" customFormat="1" ht="16.5" customHeight="1">
      <c r="A174" s="38"/>
      <c r="B174" s="39"/>
      <c r="C174" s="228" t="s">
        <v>204</v>
      </c>
      <c r="D174" s="228" t="s">
        <v>150</v>
      </c>
      <c r="E174" s="229" t="s">
        <v>254</v>
      </c>
      <c r="F174" s="230" t="s">
        <v>255</v>
      </c>
      <c r="G174" s="231" t="s">
        <v>171</v>
      </c>
      <c r="H174" s="232">
        <v>15.84</v>
      </c>
      <c r="I174" s="233"/>
      <c r="J174" s="234">
        <f>ROUND(I174*H174,2)</f>
        <v>0</v>
      </c>
      <c r="K174" s="235"/>
      <c r="L174" s="44"/>
      <c r="M174" s="236" t="s">
        <v>1</v>
      </c>
      <c r="N174" s="237" t="s">
        <v>40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0" t="s">
        <v>154</v>
      </c>
      <c r="AT174" s="240" t="s">
        <v>150</v>
      </c>
      <c r="AU174" s="240" t="s">
        <v>83</v>
      </c>
      <c r="AY174" s="17" t="s">
        <v>148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7" t="s">
        <v>154</v>
      </c>
      <c r="BK174" s="241">
        <f>ROUND(I174*H174,2)</f>
        <v>0</v>
      </c>
      <c r="BL174" s="17" t="s">
        <v>154</v>
      </c>
      <c r="BM174" s="240" t="s">
        <v>207</v>
      </c>
    </row>
    <row r="175" s="2" customFormat="1">
      <c r="A175" s="38"/>
      <c r="B175" s="39"/>
      <c r="C175" s="40"/>
      <c r="D175" s="242" t="s">
        <v>155</v>
      </c>
      <c r="E175" s="40"/>
      <c r="F175" s="243" t="s">
        <v>255</v>
      </c>
      <c r="G175" s="40"/>
      <c r="H175" s="40"/>
      <c r="I175" s="244"/>
      <c r="J175" s="40"/>
      <c r="K175" s="40"/>
      <c r="L175" s="44"/>
      <c r="M175" s="245"/>
      <c r="N175" s="246"/>
      <c r="O175" s="92"/>
      <c r="P175" s="92"/>
      <c r="Q175" s="92"/>
      <c r="R175" s="92"/>
      <c r="S175" s="92"/>
      <c r="T175" s="93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155</v>
      </c>
      <c r="AU175" s="17" t="s">
        <v>83</v>
      </c>
    </row>
    <row r="176" s="12" customFormat="1" ht="25.92" customHeight="1">
      <c r="A176" s="12"/>
      <c r="B176" s="212"/>
      <c r="C176" s="213"/>
      <c r="D176" s="214" t="s">
        <v>72</v>
      </c>
      <c r="E176" s="215" t="s">
        <v>364</v>
      </c>
      <c r="F176" s="215" t="s">
        <v>365</v>
      </c>
      <c r="G176" s="213"/>
      <c r="H176" s="213"/>
      <c r="I176" s="216"/>
      <c r="J176" s="217">
        <f>BK176</f>
        <v>0</v>
      </c>
      <c r="K176" s="213"/>
      <c r="L176" s="218"/>
      <c r="M176" s="219"/>
      <c r="N176" s="220"/>
      <c r="O176" s="220"/>
      <c r="P176" s="221">
        <f>P177</f>
        <v>0</v>
      </c>
      <c r="Q176" s="220"/>
      <c r="R176" s="221">
        <f>R177</f>
        <v>0</v>
      </c>
      <c r="S176" s="220"/>
      <c r="T176" s="222">
        <f>T177</f>
        <v>0.22000600000000001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3" t="s">
        <v>83</v>
      </c>
      <c r="AT176" s="224" t="s">
        <v>72</v>
      </c>
      <c r="AU176" s="224" t="s">
        <v>73</v>
      </c>
      <c r="AY176" s="223" t="s">
        <v>148</v>
      </c>
      <c r="BK176" s="225">
        <f>BK177</f>
        <v>0</v>
      </c>
    </row>
    <row r="177" s="12" customFormat="1" ht="22.8" customHeight="1">
      <c r="A177" s="12"/>
      <c r="B177" s="212"/>
      <c r="C177" s="213"/>
      <c r="D177" s="214" t="s">
        <v>72</v>
      </c>
      <c r="E177" s="226" t="s">
        <v>408</v>
      </c>
      <c r="F177" s="226" t="s">
        <v>409</v>
      </c>
      <c r="G177" s="213"/>
      <c r="H177" s="213"/>
      <c r="I177" s="216"/>
      <c r="J177" s="227">
        <f>BK177</f>
        <v>0</v>
      </c>
      <c r="K177" s="213"/>
      <c r="L177" s="218"/>
      <c r="M177" s="219"/>
      <c r="N177" s="220"/>
      <c r="O177" s="220"/>
      <c r="P177" s="221">
        <f>SUM(P178:P181)</f>
        <v>0</v>
      </c>
      <c r="Q177" s="220"/>
      <c r="R177" s="221">
        <f>SUM(R178:R181)</f>
        <v>0</v>
      </c>
      <c r="S177" s="220"/>
      <c r="T177" s="222">
        <f>SUM(T178:T181)</f>
        <v>0.22000600000000001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3" t="s">
        <v>83</v>
      </c>
      <c r="AT177" s="224" t="s">
        <v>72</v>
      </c>
      <c r="AU177" s="224" t="s">
        <v>81</v>
      </c>
      <c r="AY177" s="223" t="s">
        <v>148</v>
      </c>
      <c r="BK177" s="225">
        <f>SUM(BK178:BK181)</f>
        <v>0</v>
      </c>
    </row>
    <row r="178" s="2" customFormat="1" ht="24.15" customHeight="1">
      <c r="A178" s="38"/>
      <c r="B178" s="39"/>
      <c r="C178" s="228" t="s">
        <v>186</v>
      </c>
      <c r="D178" s="228" t="s">
        <v>150</v>
      </c>
      <c r="E178" s="229" t="s">
        <v>410</v>
      </c>
      <c r="F178" s="230" t="s">
        <v>411</v>
      </c>
      <c r="G178" s="231" t="s">
        <v>153</v>
      </c>
      <c r="H178" s="232">
        <v>53.659999999999997</v>
      </c>
      <c r="I178" s="233"/>
      <c r="J178" s="234">
        <f>ROUND(I178*H178,2)</f>
        <v>0</v>
      </c>
      <c r="K178" s="235"/>
      <c r="L178" s="44"/>
      <c r="M178" s="236" t="s">
        <v>1</v>
      </c>
      <c r="N178" s="237" t="s">
        <v>40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0.0041000000000000003</v>
      </c>
      <c r="T178" s="239">
        <f>S178*H178</f>
        <v>0.22000600000000001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0" t="s">
        <v>189</v>
      </c>
      <c r="AT178" s="240" t="s">
        <v>150</v>
      </c>
      <c r="AU178" s="240" t="s">
        <v>83</v>
      </c>
      <c r="AY178" s="17" t="s">
        <v>148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7" t="s">
        <v>154</v>
      </c>
      <c r="BK178" s="241">
        <f>ROUND(I178*H178,2)</f>
        <v>0</v>
      </c>
      <c r="BL178" s="17" t="s">
        <v>189</v>
      </c>
      <c r="BM178" s="240" t="s">
        <v>210</v>
      </c>
    </row>
    <row r="179" s="2" customFormat="1">
      <c r="A179" s="38"/>
      <c r="B179" s="39"/>
      <c r="C179" s="40"/>
      <c r="D179" s="242" t="s">
        <v>155</v>
      </c>
      <c r="E179" s="40"/>
      <c r="F179" s="243" t="s">
        <v>411</v>
      </c>
      <c r="G179" s="40"/>
      <c r="H179" s="40"/>
      <c r="I179" s="244"/>
      <c r="J179" s="40"/>
      <c r="K179" s="40"/>
      <c r="L179" s="44"/>
      <c r="M179" s="245"/>
      <c r="N179" s="246"/>
      <c r="O179" s="92"/>
      <c r="P179" s="92"/>
      <c r="Q179" s="92"/>
      <c r="R179" s="92"/>
      <c r="S179" s="92"/>
      <c r="T179" s="93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155</v>
      </c>
      <c r="AU179" s="17" t="s">
        <v>83</v>
      </c>
    </row>
    <row r="180" s="14" customFormat="1">
      <c r="A180" s="14"/>
      <c r="B180" s="257"/>
      <c r="C180" s="258"/>
      <c r="D180" s="242" t="s">
        <v>159</v>
      </c>
      <c r="E180" s="259" t="s">
        <v>1</v>
      </c>
      <c r="F180" s="260" t="s">
        <v>421</v>
      </c>
      <c r="G180" s="258"/>
      <c r="H180" s="261">
        <v>53.659999999999997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7" t="s">
        <v>159</v>
      </c>
      <c r="AU180" s="267" t="s">
        <v>83</v>
      </c>
      <c r="AV180" s="14" t="s">
        <v>83</v>
      </c>
      <c r="AW180" s="14" t="s">
        <v>30</v>
      </c>
      <c r="AX180" s="14" t="s">
        <v>73</v>
      </c>
      <c r="AY180" s="267" t="s">
        <v>148</v>
      </c>
    </row>
    <row r="181" s="15" customFormat="1">
      <c r="A181" s="15"/>
      <c r="B181" s="268"/>
      <c r="C181" s="269"/>
      <c r="D181" s="242" t="s">
        <v>159</v>
      </c>
      <c r="E181" s="270" t="s">
        <v>1</v>
      </c>
      <c r="F181" s="271" t="s">
        <v>162</v>
      </c>
      <c r="G181" s="269"/>
      <c r="H181" s="272">
        <v>53.659999999999997</v>
      </c>
      <c r="I181" s="273"/>
      <c r="J181" s="269"/>
      <c r="K181" s="269"/>
      <c r="L181" s="274"/>
      <c r="M181" s="295"/>
      <c r="N181" s="296"/>
      <c r="O181" s="296"/>
      <c r="P181" s="296"/>
      <c r="Q181" s="296"/>
      <c r="R181" s="296"/>
      <c r="S181" s="296"/>
      <c r="T181" s="297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8" t="s">
        <v>159</v>
      </c>
      <c r="AU181" s="278" t="s">
        <v>83</v>
      </c>
      <c r="AV181" s="15" t="s">
        <v>154</v>
      </c>
      <c r="AW181" s="15" t="s">
        <v>30</v>
      </c>
      <c r="AX181" s="15" t="s">
        <v>81</v>
      </c>
      <c r="AY181" s="278" t="s">
        <v>148</v>
      </c>
    </row>
    <row r="182" s="2" customFormat="1" ht="6.96" customHeight="1">
      <c r="A182" s="38"/>
      <c r="B182" s="67"/>
      <c r="C182" s="68"/>
      <c r="D182" s="68"/>
      <c r="E182" s="68"/>
      <c r="F182" s="68"/>
      <c r="G182" s="68"/>
      <c r="H182" s="68"/>
      <c r="I182" s="68"/>
      <c r="J182" s="68"/>
      <c r="K182" s="68"/>
      <c r="L182" s="44"/>
      <c r="M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</sheetData>
  <sheetProtection sheet="1" autoFilter="0" formatColumns="0" formatRows="0" objects="1" scenarios="1" spinCount="100000" saltValue="m/MvF/OwdpbBWIcjZJMxBMfPotGG+RthBlgFuZMKtcXz1vxxn2Z/aSw8YnGV4m21oFpnrhJdhclUksih68CA3w==" hashValue="3xoLmEKf9COAcdc0SvkdIha67O85cBz9mVAwgK1DQoLZtjx1efe0SfGotSwllT+YQg3XRxx1QunpzsFKlKJ0Jg==" algorithmName="SHA-512" password="CC35"/>
  <autoFilter ref="C126:K18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2023-07-26T06:36:40Z</dcterms:created>
  <dcterms:modified xsi:type="dcterms:W3CDTF">2023-07-26T06:36:55Z</dcterms:modified>
</cp:coreProperties>
</file>